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693" activeTab="0"/>
  </bookViews>
  <sheets>
    <sheet name="Pavimento Térreo HEMOSC" sheetId="1" r:id="rId1"/>
    <sheet name="CRONOGRAMA" sheetId="2" r:id="rId2"/>
    <sheet name="RESUMO GLOBAL" sheetId="3" r:id="rId3"/>
  </sheets>
  <definedNames>
    <definedName name="_xlnm.Print_Area" localSheetId="1">'CRONOGRAMA'!$A$1:$F$41</definedName>
    <definedName name="_xlnm.Print_Area" localSheetId="0">'Pavimento Térreo HEMOSC'!$A$1:$I$210</definedName>
    <definedName name="_xlnm.Print_Area" localSheetId="2">'RESUMO GLOBAL'!$A$1:$C$31</definedName>
  </definedNames>
  <calcPr fullCalcOnLoad="1"/>
</workbook>
</file>

<file path=xl/sharedStrings.xml><?xml version="1.0" encoding="utf-8"?>
<sst xmlns="http://schemas.openxmlformats.org/spreadsheetml/2006/main" count="780" uniqueCount="448">
  <si>
    <t>1.</t>
  </si>
  <si>
    <t>m²</t>
  </si>
  <si>
    <t>SERVIÇOS PRELIMINARES</t>
  </si>
  <si>
    <t>PISOS</t>
  </si>
  <si>
    <t>PINTURAS</t>
  </si>
  <si>
    <t>Item</t>
  </si>
  <si>
    <t>Serviços</t>
  </si>
  <si>
    <t>Un.</t>
  </si>
  <si>
    <t>Quant.</t>
  </si>
  <si>
    <t>Preço unitário</t>
  </si>
  <si>
    <t>1.1</t>
  </si>
  <si>
    <t>1.2</t>
  </si>
  <si>
    <t>1.3</t>
  </si>
  <si>
    <t>2.1</t>
  </si>
  <si>
    <t>3.1</t>
  </si>
  <si>
    <t>4.1</t>
  </si>
  <si>
    <t>4.2</t>
  </si>
  <si>
    <t>5.1</t>
  </si>
  <si>
    <t>6.1</t>
  </si>
  <si>
    <t>6.2</t>
  </si>
  <si>
    <t>8.1</t>
  </si>
  <si>
    <t>Preço Final (Preço Total +BDI)</t>
  </si>
  <si>
    <t>Detalhamento Técnico</t>
  </si>
  <si>
    <t>m³</t>
  </si>
  <si>
    <t xml:space="preserve">Construção de Parede em alvenaria </t>
  </si>
  <si>
    <t>PAREDES E REVESTIMENTOS</t>
  </si>
  <si>
    <t>Chapisco de parede</t>
  </si>
  <si>
    <t>2.3</t>
  </si>
  <si>
    <t>3.2</t>
  </si>
  <si>
    <t xml:space="preserve">Emboço </t>
  </si>
  <si>
    <t>Esquadria de alumínio com vidros</t>
  </si>
  <si>
    <t>Iluminação</t>
  </si>
  <si>
    <t>Manta impermeabilizante</t>
  </si>
  <si>
    <t>Preço Total (preço unit. x quant.)</t>
  </si>
  <si>
    <t xml:space="preserve"> </t>
  </si>
  <si>
    <t>6.3</t>
  </si>
  <si>
    <t>6.4</t>
  </si>
  <si>
    <t>INSTALAÇÃO ELÉTRICA/LÓGICA E ILUMINAÇÃO</t>
  </si>
  <si>
    <t>un.</t>
  </si>
  <si>
    <t>6.5</t>
  </si>
  <si>
    <t>Índice BDI (%)</t>
  </si>
  <si>
    <t>m</t>
  </si>
  <si>
    <t>SERVIÇOS COMPLEMENTARES</t>
  </si>
  <si>
    <t>Limpeza da Obra</t>
  </si>
  <si>
    <t>ITEM</t>
  </si>
  <si>
    <t>%</t>
  </si>
  <si>
    <t>FUNDAÇÃO DE APOIO AO HEMOSC/CEPON</t>
  </si>
  <si>
    <t>Serviços Preliminares</t>
  </si>
  <si>
    <t>Paredes e Revestimentos</t>
  </si>
  <si>
    <t>Pisos</t>
  </si>
  <si>
    <t>Instalação Elétrica/Lógica e Iluminação</t>
  </si>
  <si>
    <t>Pinturas</t>
  </si>
  <si>
    <t>Serviços Complementares</t>
  </si>
  <si>
    <t>DESCRIÇÃO</t>
  </si>
  <si>
    <t>1º ao 30º dia</t>
  </si>
  <si>
    <t>31º ao 60º dia</t>
  </si>
  <si>
    <t>MENSAL</t>
  </si>
  <si>
    <t>VALOR (R$)</t>
  </si>
  <si>
    <t>ACUMULADO</t>
  </si>
  <si>
    <t>VALOR TOTAL COM BDI (R$)</t>
  </si>
  <si>
    <t>MEDIÇÃO</t>
  </si>
  <si>
    <t>CRONOGRAMA FÍSICO-FINANCEIRO</t>
  </si>
  <si>
    <t>un</t>
  </si>
  <si>
    <t>4.3</t>
  </si>
  <si>
    <t>Eletrodutos</t>
  </si>
  <si>
    <t>Cabeamento rede de lógica</t>
  </si>
  <si>
    <t>9.2</t>
  </si>
  <si>
    <t>Retiradas de divisórias em chapas ou tabuas, com retirada do entarugamento</t>
  </si>
  <si>
    <t>Retirada cuidadosa de azulejos/ladrilhos e argamassa de assentamento</t>
  </si>
  <si>
    <t>Manta impermeabilizante a base de asfalto</t>
  </si>
  <si>
    <t>Limpeza final da obra</t>
  </si>
  <si>
    <t xml:space="preserve">PLANILHA ORÇAMENTÁRIA             </t>
  </si>
  <si>
    <t>6.6</t>
  </si>
  <si>
    <t>Massa Corrida</t>
  </si>
  <si>
    <t>2.4</t>
  </si>
  <si>
    <t>2.5</t>
  </si>
  <si>
    <t>2.6</t>
  </si>
  <si>
    <t xml:space="preserve">Azulejo </t>
  </si>
  <si>
    <t>Pastilha (Parede Externa)</t>
  </si>
  <si>
    <t>2.7</t>
  </si>
  <si>
    <t>2.8</t>
  </si>
  <si>
    <t>Demolição de alvenaria de tijolos furados s/ reaproveitamento</t>
  </si>
  <si>
    <t>Demolição de Alvenaria</t>
  </si>
  <si>
    <t>Remoção de divisórias</t>
  </si>
  <si>
    <t>Remoção de Revestimento Cerâmico (Área Externa)</t>
  </si>
  <si>
    <t>Remoção de Revestimento Cerâmico (Piso)</t>
  </si>
  <si>
    <t>Parede divisória para sanitários e banheiros</t>
  </si>
  <si>
    <t>Divisória para sanitários</t>
  </si>
  <si>
    <t>Piso Cerâmico</t>
  </si>
  <si>
    <t>FORRO</t>
  </si>
  <si>
    <t>Forro</t>
  </si>
  <si>
    <t>Forro Removível de Gesso Acartonado revestido com película de PVC</t>
  </si>
  <si>
    <t xml:space="preserve">Esquadria de alumínio com vidros </t>
  </si>
  <si>
    <t>4.4</t>
  </si>
  <si>
    <t>4.5</t>
  </si>
  <si>
    <t>4.6</t>
  </si>
  <si>
    <t>4.7</t>
  </si>
  <si>
    <t>4.8</t>
  </si>
  <si>
    <t>Porta de madeira compensada</t>
  </si>
  <si>
    <t>Porta de madeira compensada lisa, 60x210cm</t>
  </si>
  <si>
    <t>Porta de madeira maciça</t>
  </si>
  <si>
    <t>Porta de aluminio</t>
  </si>
  <si>
    <t>Pintura parede interna</t>
  </si>
  <si>
    <t>INSTALAÇÕES HIDROSSANITÁRIAS</t>
  </si>
  <si>
    <t>Instalações Hidrossanitárias</t>
  </si>
  <si>
    <t>HEMOCENTRO REGIONAL DE BLUMENAU</t>
  </si>
  <si>
    <t>INTERVENÇÃO: PAVIMENTO TÉRREO</t>
  </si>
  <si>
    <r>
      <t xml:space="preserve"> </t>
    </r>
    <r>
      <rPr>
        <b/>
        <sz val="12"/>
        <rFont val="Arial"/>
        <family val="2"/>
      </rPr>
      <t>FUNDAÇÃO DE APOIO AO HEMOSC/CEPON</t>
    </r>
  </si>
  <si>
    <t xml:space="preserve">Acessórios </t>
  </si>
  <si>
    <t>Divisória painel/vidro - painel vermiculita e=35mm - perfis simples alumínio natural com acabamento final em formica</t>
  </si>
  <si>
    <t>Divisória Leve</t>
  </si>
  <si>
    <t>Assentamento de fórmica – somente mão de obra</t>
  </si>
  <si>
    <t>7.1</t>
  </si>
  <si>
    <t>7.2</t>
  </si>
  <si>
    <t>7.3</t>
  </si>
  <si>
    <t>7.4</t>
  </si>
  <si>
    <t>RESUMO DE PREÇOS</t>
  </si>
  <si>
    <t>TOTAL GLOBAL</t>
  </si>
  <si>
    <t>*</t>
  </si>
  <si>
    <t>Porta de madeira compensada lisa, 80x210cm - PMC</t>
  </si>
  <si>
    <t>Porta de madeira maciça regional, 80x210cm - PMM</t>
  </si>
  <si>
    <t>Cabo de cobre unipolar isolado para 750V em PVC-70ºC, Bitola 2,5mm², na cor Preta</t>
  </si>
  <si>
    <t>Cabo de cobre unipolar isolado para 750V em PVC-70ºC, Bitola 4,0mm², na cor Preta</t>
  </si>
  <si>
    <t>Cabo de cobre unipolar isolado para 750V em PVC-70ºC, Bitola 6,0mm², na cor Preta</t>
  </si>
  <si>
    <t xml:space="preserve">Cabo de cobre unipolar isolado para 750V em PVC-70ºC, Bitola 2,5mm², na cor Azul Claro </t>
  </si>
  <si>
    <t xml:space="preserve">Cabo de cobre unipolar isolado para 750V em PVC-70ºC, Bitola 4,0mm², na cor Azul Claro </t>
  </si>
  <si>
    <t xml:space="preserve">Cabo de cobre unipolar isolado para 750V em PVC-70ºC, Bitola 6,0mm², na cor Azul Claro </t>
  </si>
  <si>
    <t>Cabo de cobre unipolar isolado para 750V em PVC-70ºC, Bitola 2,5mm², na cor Verde</t>
  </si>
  <si>
    <t>Cabo de cobre unipolar isolado para 750V em PVC-70ºC, Bitola 4,0mm², na cor Verde</t>
  </si>
  <si>
    <t>Cabo de cobre unipolar isolado para 750V em PVC-70ºC, Bitola 6,0mm², na cor Verde</t>
  </si>
  <si>
    <t xml:space="preserve">Cabo de cobre unipolar isolado para 750V em PVC-70ºC, Bitola 2,5mm², na cor Branco </t>
  </si>
  <si>
    <t>Cabo de cobre unipolar isolado para 750V em PVC-70ºC, Bitola 2,5mm², na cor Vermelha (estabilizada)</t>
  </si>
  <si>
    <t>Cabos para instalação Elética</t>
  </si>
  <si>
    <t>Eletroduto de PVC rigido, na cor cinza, comprimento 3 mts, Diâmetro 3/4"</t>
  </si>
  <si>
    <t>Eletroduto de PVC flexível, Diâmetro 3/4"</t>
  </si>
  <si>
    <t>Tomadas/interruptores</t>
  </si>
  <si>
    <t>Módulos para caixa 4x2" com dimensões padrão Prime / Schneider para 01 Tomada NBR 14136, cor branca, 2P+T, 10 A, 250 V</t>
  </si>
  <si>
    <t>Módulos para caixa 4x2" com dimensões padrão Prime / Schneider para, 01 Tomada NBR 14136, cor vermelha, 2P+T, 10 A, 250 V</t>
  </si>
  <si>
    <t>Módulos para caixa 4x2" com dimensões padrão Prime / Schneider para, 01 Interruptor simples 01 tecla</t>
  </si>
  <si>
    <t>Tomada industrial trifásica, 380V/32A, 3F+T</t>
  </si>
  <si>
    <t>Duto Slim, cor branca, linha standard, fabricado em aluminio,dimensões, comprimento 3 mts, ref. Dutotec ou similar</t>
  </si>
  <si>
    <t>Tampa, cor branca, linha Slim, comprimento 3 mts, ref. Dutotec</t>
  </si>
  <si>
    <t>Curva vertical externa com tampa, cor branca, linha Slim, fabricado em aluminio, ref. Dutotec</t>
  </si>
  <si>
    <t>Caixa de derivação tipo E, fabricado em aluminio, ref. Dutotec</t>
  </si>
  <si>
    <t>Porta equipamentos standard para até 3 modulos, ref. Dutotec ou similar</t>
  </si>
  <si>
    <t>Canaletas</t>
  </si>
  <si>
    <t>Perfilados</t>
  </si>
  <si>
    <t>Saída simples de perfilado para eletroduto Diâmetro 3/4"</t>
  </si>
  <si>
    <t xml:space="preserve">Perfilado Perfurado de ferro galvanizado eletrolitico 38x38x6000mm, chapa #16 </t>
  </si>
  <si>
    <t xml:space="preserve">Junção interna para perfilado 38x38mm, Tipo 'I' </t>
  </si>
  <si>
    <t xml:space="preserve">Junção interna para perfilado 38x38mm, Tipo 'L' </t>
  </si>
  <si>
    <t xml:space="preserve">Junção interna para perfilado 38x38mm, Tipo 'T' </t>
  </si>
  <si>
    <t>Gancho curto para perfilado 38X38mm, suspensão através de vergalhão</t>
  </si>
  <si>
    <t>Vergalhão rosca total diâmetro 1/4"( barra de 3m)</t>
  </si>
  <si>
    <t>Porca sextavada, uma arruela lisa e uma arruela de pressão, 1/4"x1/2"</t>
  </si>
  <si>
    <t>Cantoneira "ZZ" para vergalhão rosca total</t>
  </si>
  <si>
    <t>Bloco autônomo de iluminação de emergência com 1 lâmpada fluorescente compacta de 9w/6vcc, autonomia mínima de 2 horas</t>
  </si>
  <si>
    <t>Preventivo Contra Incendio</t>
  </si>
  <si>
    <t>Cabo de rede UTP de 4 pares trançados compostos de condutores sólidos de cobre nu, 24 AWG, isolados em polietileno especial, capa externa em PVC não propagante à chama, Cat. 5.</t>
  </si>
  <si>
    <t>Cabo RGC-59 para antena de TV</t>
  </si>
  <si>
    <t>Módulos para caixa 4x2" com dimensões padrão Prime / Schneider para 01 tomada RJ-45 Cat 5 para dados</t>
  </si>
  <si>
    <t>Módulos para caixa 4x2" com dimensões padrão Prime / Schneider para 01 tomada coaxial para antena</t>
  </si>
  <si>
    <t>Parafuso Lentilha com uma porca sextavado, uma arruela lisa e uma arruela de pressão 5/16"x1/2"</t>
  </si>
  <si>
    <t>Eletroduto de PVC rigido, na cor cinza, comprimento 3 mts, Diâmetro 1.1/2"</t>
  </si>
  <si>
    <t>6.7</t>
  </si>
  <si>
    <t>Caixa de PVC retangular 4"x2", para embutir em alvenaria ou em divisória, com espelho e suporte</t>
  </si>
  <si>
    <t>Curva horizontal 90 com tampa, cor branca, linha Slim, fabricado em aluminio, ref. Dutotec</t>
  </si>
  <si>
    <t>ESGOTO SANITÁRIO</t>
  </si>
  <si>
    <t>-</t>
  </si>
  <si>
    <t>ud</t>
  </si>
  <si>
    <t xml:space="preserve">Bucha de Redução Longa Série Normal 50x40mm </t>
  </si>
  <si>
    <t xml:space="preserve">Caixa de Gordura DN 100 </t>
  </si>
  <si>
    <t xml:space="preserve">Corpo Caixa Sifonada 100x150x50mm </t>
  </si>
  <si>
    <t xml:space="preserve">Curva 45° Longa Série Normal 100mm </t>
  </si>
  <si>
    <t xml:space="preserve">Curva 45° Longa Série Normal 50mm </t>
  </si>
  <si>
    <t xml:space="preserve">Curva 45° Longa Série Normal 75mm </t>
  </si>
  <si>
    <t xml:space="preserve">Curva 90° Curta Série Normal 100mm </t>
  </si>
  <si>
    <t xml:space="preserve">Curva 90° Curta Série Normal 50mm </t>
  </si>
  <si>
    <t xml:space="preserve">Curva 90° Curta Série Normal 75mm </t>
  </si>
  <si>
    <t xml:space="preserve">Curva 90° Longa Série Normal 100mm </t>
  </si>
  <si>
    <t xml:space="preserve">Curva 90° Longa Série Normal 50mm </t>
  </si>
  <si>
    <t xml:space="preserve">Joelho 45° Série Normal 100mm </t>
  </si>
  <si>
    <t xml:space="preserve">Joelho 45° Série Normal 50mm </t>
  </si>
  <si>
    <t xml:space="preserve">Joelho 90° Série Normal 50mm </t>
  </si>
  <si>
    <t xml:space="preserve">Joelho 90° Série Normal 75mm </t>
  </si>
  <si>
    <t xml:space="preserve">Junção Simples Série Normal 100mm </t>
  </si>
  <si>
    <t xml:space="preserve">Junção Simples Série Normal 100x50mm </t>
  </si>
  <si>
    <t xml:space="preserve">Junção Simples Série Normal 50mm </t>
  </si>
  <si>
    <t xml:space="preserve">Junção Simples Série Normal 75x50mm </t>
  </si>
  <si>
    <t xml:space="preserve">Tê Série Normal 100x50mm </t>
  </si>
  <si>
    <t xml:space="preserve">Tê Série Normal 40mm com Bolsas Lisas </t>
  </si>
  <si>
    <t xml:space="preserve">Tê Série Normal 50mm </t>
  </si>
  <si>
    <t xml:space="preserve">Tubo de PVC Série Normal 100mm </t>
  </si>
  <si>
    <t xml:space="preserve">Tubo de PVC Série Normal 40mm </t>
  </si>
  <si>
    <t xml:space="preserve">Tubo de PVC Série Normal 50mm </t>
  </si>
  <si>
    <t xml:space="preserve">Tubo de PVC Série Normal 75mm </t>
  </si>
  <si>
    <t>Caixa de Inspeção de Esgoto</t>
  </si>
  <si>
    <t>ÁGUA FRIA</t>
  </si>
  <si>
    <t>Adaptador sold.curto c/bolsa e rosca - 40mm x 1.1/4"</t>
  </si>
  <si>
    <t>Adaptador sold.curto c/bolsa e rosca - 25mm x 3/4"</t>
  </si>
  <si>
    <t>Joelho 90 soldavel - 40mm</t>
  </si>
  <si>
    <t>Joelho 90 soldavel - 25mm</t>
  </si>
  <si>
    <t>Te 90 soldavel - 40mm</t>
  </si>
  <si>
    <t>Te 90 soldavel - 32mm</t>
  </si>
  <si>
    <t>Te 90 soldavel - 25mm</t>
  </si>
  <si>
    <t>Registro de Gaveta c/ canopla - 1.1/4"</t>
  </si>
  <si>
    <t>Registro de Gaveta c/ canopla - 3/4"</t>
  </si>
  <si>
    <t>Registro de Pressão - 1/2"</t>
  </si>
  <si>
    <t>Redução soldavel - 40mm x 32mm</t>
  </si>
  <si>
    <t>Redução soldavel - 40mm x 25mm</t>
  </si>
  <si>
    <t>Redução soldavel - 32mm x 25mm</t>
  </si>
  <si>
    <t>Joelho red. 90 sold. c/bucha latao - 40mm x 1.1/4"</t>
  </si>
  <si>
    <t>Tubo PVC soldavel marrom - 40mm</t>
  </si>
  <si>
    <t>Tubo PVC soldavel marrom - 32mm</t>
  </si>
  <si>
    <t>Tubo PVC soldavel marrom - 25mm</t>
  </si>
  <si>
    <t>PREVENTIVO CONTRA INCÊNDIO</t>
  </si>
  <si>
    <t>ABERTURAS E VENTILAÇÃO MECÂNICA</t>
  </si>
  <si>
    <t>Aparelho ar-condicionado tipo Split</t>
  </si>
  <si>
    <t>Aparelho com capacidade térmica de 24.000btus quente e frio.</t>
  </si>
  <si>
    <t>Infraestrutura e instalação de Aparelho de arcondicionado tipo Split.</t>
  </si>
  <si>
    <t>4.9</t>
  </si>
  <si>
    <t>4.10</t>
  </si>
  <si>
    <t>4.11</t>
  </si>
  <si>
    <t>4.12</t>
  </si>
  <si>
    <t>Aparelho com capacidade térmica de 9.000btus quente e frio.</t>
  </si>
  <si>
    <t>Aparelho com capacidade térmica de 12.000btus quente e frio.</t>
  </si>
  <si>
    <t>Instalação do aparelho e infraestrutura em cobre para Split</t>
  </si>
  <si>
    <t>Aberturas e Ventilação Mecânica</t>
  </si>
  <si>
    <t>2.9</t>
  </si>
  <si>
    <t>Extintor de incendio CO2 4Kg c/ sinalização</t>
  </si>
  <si>
    <t>Extintor de incendio PQS 4KG c/ sinalização</t>
  </si>
  <si>
    <r>
      <t xml:space="preserve">Luminária </t>
    </r>
    <r>
      <rPr>
        <b/>
        <sz val="12"/>
        <rFont val="Arial"/>
        <family val="2"/>
      </rPr>
      <t>fechada,</t>
    </r>
    <r>
      <rPr>
        <sz val="12"/>
        <rFont val="Arial"/>
        <family val="2"/>
      </rPr>
      <t xml:space="preserve"> de </t>
    </r>
    <r>
      <rPr>
        <b/>
        <sz val="12"/>
        <rFont val="Arial"/>
        <family val="2"/>
      </rPr>
      <t>embutir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sem aletas</t>
    </r>
    <r>
      <rPr>
        <sz val="12"/>
        <rFont val="Arial"/>
        <family val="2"/>
      </rPr>
      <t xml:space="preserve"> para 2 lâmpadas fluorescentes tubulares TL5 de </t>
    </r>
    <r>
      <rPr>
        <b/>
        <sz val="12"/>
        <rFont val="Arial"/>
        <family val="2"/>
      </rPr>
      <t>28W</t>
    </r>
    <r>
      <rPr>
        <sz val="12"/>
        <rFont val="Arial"/>
        <family val="2"/>
      </rPr>
      <t xml:space="preserve">, refletor em alumínio alto brihlo e difusor em vidro transparente, alojamento para reator, 60hz, 220V </t>
    </r>
  </si>
  <si>
    <r>
      <t xml:space="preserve">Luminária de </t>
    </r>
    <r>
      <rPr>
        <b/>
        <sz val="12"/>
        <rFont val="Arial"/>
        <family val="2"/>
      </rPr>
      <t>embutir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sem aletas</t>
    </r>
    <r>
      <rPr>
        <sz val="12"/>
        <rFont val="Arial"/>
        <family val="2"/>
      </rPr>
      <t xml:space="preserve"> para 2 lâmpadas fluorescentes tubulares TL5 de </t>
    </r>
    <r>
      <rPr>
        <b/>
        <sz val="12"/>
        <rFont val="Arial"/>
        <family val="2"/>
      </rPr>
      <t>28W</t>
    </r>
    <r>
      <rPr>
        <sz val="12"/>
        <rFont val="Arial"/>
        <family val="2"/>
      </rPr>
      <t xml:space="preserve">, refletor em alumínio alto brihlo, alojamento para reator, 60hz, 220V </t>
    </r>
  </si>
  <si>
    <r>
      <t xml:space="preserve">Luminária de </t>
    </r>
    <r>
      <rPr>
        <b/>
        <sz val="12"/>
        <rFont val="Arial"/>
        <family val="2"/>
      </rPr>
      <t>embutir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sem aletas</t>
    </r>
    <r>
      <rPr>
        <sz val="12"/>
        <rFont val="Arial"/>
        <family val="2"/>
      </rPr>
      <t xml:space="preserve"> para 2 lâmpadas fluorescentes tubulares TL5 de 14</t>
    </r>
    <r>
      <rPr>
        <b/>
        <sz val="12"/>
        <rFont val="Arial"/>
        <family val="2"/>
      </rPr>
      <t>W</t>
    </r>
    <r>
      <rPr>
        <sz val="12"/>
        <rFont val="Arial"/>
        <family val="2"/>
      </rPr>
      <t>, refletor em alumínio alto brihlo, alojamento para reator, 60hz, 220V</t>
    </r>
    <r>
      <rPr>
        <sz val="8"/>
        <rFont val="Arial"/>
        <family val="2"/>
      </rPr>
      <t xml:space="preserve"> </t>
    </r>
  </si>
  <si>
    <t>Reator eletrônico de  alto fator de potência, 60hz, 220V, para duas lâmpadas TL5 de 28W</t>
  </si>
  <si>
    <t>Lâmpadas fluorescentes tubulares, 840, TL5 de 28W</t>
  </si>
  <si>
    <t>Reator eletrônico de  alto fator de potência, 60hz, 220V, para duas lâmpadas TL5 de 14W</t>
  </si>
  <si>
    <t>Lâmpadas fluorescentes tubulares, 840, TL5 de 14W</t>
  </si>
  <si>
    <t>Suporte para caixa de PVC retangular 4"x2", para embutir em alvenaria ou em divisória</t>
  </si>
  <si>
    <t>Espelho para Caixa de PVC retangular 4"x2", para embutir em alvenaria ou em divisória</t>
  </si>
  <si>
    <t>INSTALAÇÃO ELÉTRICA</t>
  </si>
  <si>
    <t>ILUMINAÇÃO</t>
  </si>
  <si>
    <t>TOMADAS E INTERRUPTORES</t>
  </si>
  <si>
    <t>CANALETAS</t>
  </si>
  <si>
    <t>PERFILADOS</t>
  </si>
  <si>
    <t>CABEAMENTO LOGICA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</si>
  <si>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</si>
  <si>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</si>
  <si>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</si>
  <si>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</si>
  <si>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</si>
  <si>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</si>
  <si>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</si>
  <si>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</si>
  <si>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</si>
  <si>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</si>
  <si>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</si>
  <si>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</si>
  <si>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</si>
  <si>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</si>
  <si>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</si>
  <si>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</si>
  <si>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</si>
  <si>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</si>
  <si>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</si>
  <si>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</si>
  <si>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</si>
  <si>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</si>
  <si>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</si>
  <si>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</si>
  <si>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</si>
  <si>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</si>
  <si>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</si>
  <si>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</si>
  <si>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</si>
  <si>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</si>
  <si>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</si>
  <si>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</si>
  <si>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</si>
  <si>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</si>
  <si>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6.4.1</t>
  </si>
  <si>
    <t>6.4.2</t>
  </si>
  <si>
    <t>6.4.3</t>
  </si>
  <si>
    <t>6.4.4</t>
  </si>
  <si>
    <t>6.4.5</t>
  </si>
  <si>
    <t>6.4.6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</si>
  <si>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</si>
  <si>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</si>
  <si>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</si>
  <si>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</si>
  <si>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</si>
  <si>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</si>
  <si>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</si>
  <si>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</si>
  <si>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</si>
  <si>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</si>
  <si>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6.6.1</t>
  </si>
  <si>
    <t>6.6.2</t>
  </si>
  <si>
    <t>6.7.1</t>
  </si>
  <si>
    <t>6.7.2</t>
  </si>
  <si>
    <t xml:space="preserve">ACESSÓRIOS </t>
  </si>
  <si>
    <t>7.1.1</t>
  </si>
  <si>
    <t>7.1.2</t>
  </si>
  <si>
    <t>7.1.3</t>
  </si>
  <si>
    <t>7.1.5</t>
  </si>
  <si>
    <t>7.1.6</t>
  </si>
  <si>
    <t>7.1.7</t>
  </si>
  <si>
    <t>7.1.8</t>
  </si>
  <si>
    <t>7.1.9</t>
  </si>
  <si>
    <t>7.1.10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</si>
  <si>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</si>
  <si>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</si>
  <si>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</si>
  <si>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</si>
  <si>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</si>
  <si>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</si>
  <si>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</si>
  <si>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</si>
  <si>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</si>
  <si>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</si>
  <si>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</si>
  <si>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</si>
  <si>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</si>
  <si>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</si>
  <si>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</si>
  <si>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</si>
  <si>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</si>
  <si>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</si>
  <si>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</si>
  <si>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</si>
  <si>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</si>
  <si>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</si>
  <si>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</si>
  <si>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</si>
  <si>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</si>
  <si>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</si>
  <si>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</si>
  <si>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</si>
  <si>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</si>
  <si>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</si>
  <si>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</si>
  <si>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</si>
  <si>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</si>
  <si>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</si>
  <si>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</si>
  <si>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</si>
  <si>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</si>
  <si>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</si>
  <si>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</si>
  <si>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</si>
  <si>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</si>
  <si>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</si>
  <si>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</si>
  <si>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</si>
  <si>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</si>
  <si>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</si>
  <si>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7.3.17</t>
  </si>
  <si>
    <t>7.3.18</t>
  </si>
  <si>
    <t>7.3.19</t>
  </si>
  <si>
    <t>7.3.20</t>
  </si>
  <si>
    <t>7.4.1</t>
  </si>
  <si>
    <t>7.4.2</t>
  </si>
  <si>
    <t>7.1.11</t>
  </si>
  <si>
    <t>7.1.12</t>
  </si>
  <si>
    <t>Porta de abrir em aluminio tipo veneziana, 0,80mx1,70m - PA</t>
  </si>
  <si>
    <t>Quadro de luz e força- QD1 - Adequação de quadro de força</t>
  </si>
  <si>
    <t>Disjuntor unipolar In=16A -220V</t>
  </si>
  <si>
    <t>Disjuntor unipolar In=25A -220V</t>
  </si>
  <si>
    <t>Disjuntor unipolar In=32A -220V</t>
  </si>
  <si>
    <t>Disjuntor tripolar In=32A -380V</t>
  </si>
  <si>
    <t>Interruptor diferencial residual, bipolar 25A - 30mA</t>
  </si>
  <si>
    <t>Interruptor diferencial residual, bipolar 40A - 30mA</t>
  </si>
  <si>
    <t>Dispositivo de proteção contra surtos unipolar - 20kA - 230V</t>
  </si>
  <si>
    <t>Quadro de luz e força- QDE - Adequação de quadro de força</t>
  </si>
  <si>
    <t>Quadro de luz e força- QD AC - Adequação de quadro de força</t>
  </si>
  <si>
    <t>6.1.18</t>
  </si>
  <si>
    <t>6.1.19</t>
  </si>
  <si>
    <t>6.1.20</t>
  </si>
  <si>
    <t>6.1.21</t>
  </si>
  <si>
    <t>6.1.22</t>
  </si>
  <si>
    <t>6.1.23</t>
  </si>
  <si>
    <t>6.1.24</t>
  </si>
  <si>
    <t>Joelho 45° Série Normal 40mm</t>
  </si>
  <si>
    <t>Válvula descarga 1.1/2 com registro, acabamento em metal cromado</t>
  </si>
  <si>
    <t>Engate de PVC Flexível</t>
  </si>
  <si>
    <t>Luva soldavel e c/ rosca - 25mm</t>
  </si>
  <si>
    <t>Joelho red. 90 rosquável - 25mm x 1/2"</t>
  </si>
  <si>
    <t>Curva 90° Curta Série Normal 40mm</t>
  </si>
  <si>
    <t>2.2</t>
  </si>
  <si>
    <t>Construção de Parede em alvenaria (Sala de Reuniões)</t>
  </si>
  <si>
    <t>Chapisco de parede  (Sala de Reuniões)</t>
  </si>
  <si>
    <t>Emboço  (Sala de Reuniões)</t>
  </si>
  <si>
    <t>Massa Corrida  (Sala de Reuniões)</t>
  </si>
  <si>
    <t>Pastilha (Parede Externa-Sala de Reuniões)</t>
  </si>
  <si>
    <t>2.10</t>
  </si>
  <si>
    <t>2.11</t>
  </si>
  <si>
    <t>2.12</t>
  </si>
  <si>
    <t>2.13</t>
  </si>
  <si>
    <t>2.14</t>
  </si>
  <si>
    <t>INTERVENÇÃO: PAVIMENTO TÉRREO + SALA DE REUNIÕES</t>
  </si>
  <si>
    <t>5.2</t>
  </si>
  <si>
    <t>Forro (Sala de Reuniões)</t>
  </si>
  <si>
    <t>3.3</t>
  </si>
  <si>
    <t>Piso Cerâmico  (Sala de Reuniões)</t>
  </si>
  <si>
    <t>8.2</t>
  </si>
  <si>
    <t>Pintura parede interna  (Sala de Reuniões)</t>
  </si>
  <si>
    <t>Porta de abrir em aluminio tipo veneziana, 1,60mx2,10m - PA</t>
  </si>
  <si>
    <t>4.13</t>
  </si>
  <si>
    <t>Porta de abrir em aluminio tipo veneziana, 1,00mx2,10m - PA</t>
  </si>
  <si>
    <t>Janela Dimensões 350x160cm - Janela em alumínio com pintura eletrostática c/vidro laminado 3+3mm, Máximo-ar.</t>
  </si>
  <si>
    <t>Janela Dimensões 80x90cm - Janela em alumínio com pintura eletrostática c/vidro laminado 3+3mm, Máximo-ar.</t>
  </si>
  <si>
    <t>Janela Dimensões 200x90cm - Janela em alumínio com pintura eletrostática c/vidro laminado 3+3mm, Máximo-ar</t>
  </si>
  <si>
    <t>Porta de aluminio (Sala de Reuniões)</t>
  </si>
  <si>
    <t>Porta de aluminio (Modificação no projeto)</t>
  </si>
  <si>
    <t>Esquadria de alumínio com vidros (Sala de Reuniões)</t>
  </si>
  <si>
    <t>Ampliação da rede de dutos de ar-condicionado de 36.000btus para 60.000btus</t>
  </si>
  <si>
    <t>Remoção e reinstalação de aparelho de ar-condicionado tipo split 12.000btu existente</t>
  </si>
  <si>
    <t>ITENS SUPRIDOS DA PLANILHA NESTA ETAPA</t>
  </si>
  <si>
    <r>
      <t xml:space="preserve">Luminária de </t>
    </r>
    <r>
      <rPr>
        <b/>
        <sz val="12"/>
        <color indexed="10"/>
        <rFont val="Arial"/>
        <family val="2"/>
      </rPr>
      <t>embutir</t>
    </r>
    <r>
      <rPr>
        <sz val="12"/>
        <color indexed="10"/>
        <rFont val="Arial"/>
        <family val="2"/>
      </rPr>
      <t xml:space="preserve">, </t>
    </r>
    <r>
      <rPr>
        <b/>
        <sz val="12"/>
        <color indexed="10"/>
        <rFont val="Arial"/>
        <family val="2"/>
      </rPr>
      <t>com aletas</t>
    </r>
    <r>
      <rPr>
        <sz val="12"/>
        <color indexed="10"/>
        <rFont val="Arial"/>
        <family val="2"/>
      </rPr>
      <t xml:space="preserve"> para 2 lâmpadas fluorescentes tubulares TL5 de </t>
    </r>
    <r>
      <rPr>
        <b/>
        <sz val="12"/>
        <color indexed="10"/>
        <rFont val="Arial"/>
        <family val="2"/>
      </rPr>
      <t>28W</t>
    </r>
    <r>
      <rPr>
        <sz val="12"/>
        <color indexed="10"/>
        <rFont val="Arial"/>
        <family val="2"/>
      </rPr>
      <t xml:space="preserve">, refletor em alumínio alto brihlo, alojamento para reator, 60hz, 220V </t>
    </r>
  </si>
  <si>
    <r>
      <t xml:space="preserve">Placa de saída </t>
    </r>
    <r>
      <rPr>
        <b/>
        <sz val="12"/>
        <color indexed="10"/>
        <rFont val="Arial"/>
        <family val="2"/>
      </rPr>
      <t>autônoma face simples</t>
    </r>
    <r>
      <rPr>
        <sz val="12"/>
        <color indexed="10"/>
        <rFont val="Arial"/>
        <family val="2"/>
      </rPr>
      <t xml:space="preserve">, em acrílico com led's 6W/6Vcc com autonomia minima de 2 horas (Dimensões </t>
    </r>
    <r>
      <rPr>
        <b/>
        <sz val="12"/>
        <color indexed="10"/>
        <rFont val="Arial"/>
        <family val="2"/>
      </rPr>
      <t>25x16cm</t>
    </r>
    <r>
      <rPr>
        <sz val="12"/>
        <color indexed="10"/>
        <rFont val="Arial"/>
        <family val="2"/>
      </rPr>
      <t>)</t>
    </r>
  </si>
  <si>
    <t>Data Base: OUTUBRO/2013 - ATUALIZAÇÕES TABELA SINAPI JUNHO/2015, CONFORME SOLICITADO EM PARECER</t>
  </si>
  <si>
    <t>Porta de madeira compensada lisa para cera ou verniz,incluso aduela 1a, alizar 1a e dobradicas com anel – Referência em planilha SINAPI 90x210x3 – DIMENSÕES: 100x210x3cm.</t>
  </si>
  <si>
    <t>Porta de madeira compensada lisa para cera ou verniz,incluso aduela 1a, alizar 1a e dobradicas com anel – Referência em planilha SINAPI 90x210x3 – DIMENSÕES: 110x210x3cm.</t>
  </si>
  <si>
    <t>Climatização</t>
  </si>
  <si>
    <t>Chapisco aplicado tanto em pilares e vigas de concreto como em alvenarias de paredes internas, com rolo para textura acrílica. Argamassa traço 1:4 e emulsão polimérica (adesivo) com preparo em betoneira.</t>
  </si>
  <si>
    <t>Alvenaria de vedação de blocos cerâmicos furados na horizontal de 14x9x19cm (espessura 14cm) de paredes com área líquida maior ou igual a 6m² sem vãos e argamassa de assentamento com preparo em betoneira.</t>
  </si>
  <si>
    <t>(Composição representativa) do serviço de emboço/massa única, traço 1:2:8, preparo mecânico, com betoneira de 400l, em paredes de ambientes internos, com execução de taliscas.</t>
  </si>
  <si>
    <t>Aplicação e lixamento de massa látex em paredes, duas demãos.</t>
  </si>
  <si>
    <t>Revestimento cerâmico para paredes internas com placas tipo grês ou semi-grês de dimensões 33x45 cm aplicadas em ambientes de área maior que 5 m² na altura inteira das paredes.</t>
  </si>
  <si>
    <t>Revestimento cerâmico para paredes externas em pastilhas de porcelana 5x5cm (placas de 30x30 cm), alinhadas a prumo, aplicado em panos sem vãos.</t>
  </si>
  <si>
    <t>Aplicação manual de pintura com tinta látex acrílica em paredes, duas demãos.</t>
  </si>
  <si>
    <t>7.1.13</t>
  </si>
  <si>
    <t>Kit de misturador base bruta de latão ¾ monocomando para chuveiro, inclusive conexões, instalado em ramal de água fornecimento e instalação.</t>
  </si>
  <si>
    <t>Engate flexível em plástico branco, 1/2" x 40cm - fornecimento e instalação.</t>
  </si>
  <si>
    <t>BS01 - Vaso sanitário sifonado louça branca padrão popular, com conjunto fixação para vaso sanitário com parafuso, arruela e bucha - fornecimento e instalação.</t>
  </si>
  <si>
    <t>LT01 - Lavatório louça branca suspenso, 29,5 x 39cm ou equivalente, padrão popular - fornecimento e instalação.</t>
  </si>
  <si>
    <t>CB03 - Tanque de louça branca suspenso, 18l ou equivalente - fornecimento e instalação.</t>
  </si>
  <si>
    <t>CB01 e CB02 - Cuba de embutir de aço inoxidável média, incluso válvula tipo americana em metal cromado e sifão flexível em pvc - fornecimento e instalação.</t>
  </si>
  <si>
    <t xml:space="preserve">CB04 - Cuba de Aço Inoxidável Cônica </t>
  </si>
  <si>
    <t>TR01 - Torneira cromada de mesa, 1/2" ou 3/4", para lavatório, padrão popular - fornecimento e instalação.</t>
  </si>
  <si>
    <t>TR03 - Torneira cromada 1/2" ou 3/4" para tanque, padrão médio - fornecimento e instalação.</t>
  </si>
  <si>
    <t>CH01 - Chuveiro elétrico comum corpo plástico tipo ducha, fornecimento e instalação</t>
  </si>
  <si>
    <t>BA01 - Bancada de inox de 190cmx60xm com cuba (não incluída)</t>
  </si>
  <si>
    <t>BA02 - Bancada de inox de 170cmx60xm com cuba (não incluída) e cuba de despejos (não incluída)</t>
  </si>
  <si>
    <t xml:space="preserve">TR02 - Aparelho misturador de mesa para pia de cozinha, padrão médio - fornecimento e instalação. </t>
  </si>
  <si>
    <t>Revestimento cerâmico para piso com placas tipo grês de dimensões 60x60 cm aplicada em ambientes de área maior que 10 m2.</t>
  </si>
  <si>
    <t xml:space="preserve">Data Base: </t>
  </si>
  <si>
    <t>7.1.14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</si>
</sst>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#0.0_ ;\-#,##0.0\ "/>
    <numFmt numFmtId="168" formatCode="0.0"/>
    <numFmt numFmtId="169" formatCode="0.0%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R$ &quot;#,##0.00"/>
    <numFmt numFmtId="175" formatCode="0_ ;\-0\ 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Zurich Ex BT"/>
      <family val="2"/>
    </font>
    <font>
      <sz val="10"/>
      <color indexed="8"/>
      <name val="Zurich Ex BT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Zurich Ex BT"/>
      <family val="2"/>
    </font>
    <font>
      <sz val="16"/>
      <color indexed="8"/>
      <name val="Arial"/>
      <family val="2"/>
    </font>
    <font>
      <b/>
      <sz val="12"/>
      <color indexed="36"/>
      <name val="Arial"/>
      <family val="2"/>
    </font>
    <font>
      <sz val="12"/>
      <color indexed="36"/>
      <name val="Arial"/>
      <family val="2"/>
    </font>
    <font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Zurich Ex B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Zurich Ex BT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7"/>
      <name val="Arial"/>
      <family val="2"/>
    </font>
    <font>
      <sz val="12"/>
      <color theme="7"/>
      <name val="Arial"/>
      <family val="2"/>
    </font>
    <font>
      <sz val="12"/>
      <color rgb="FFC0000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5" fontId="0" fillId="0" borderId="0" applyFont="0" applyFill="0" applyBorder="0" applyAlignment="0" applyProtection="0"/>
    <xf numFmtId="43" fontId="55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58" applyFont="1" applyFill="1" applyBorder="1" applyAlignment="1" applyProtection="1" quotePrefix="1">
      <alignment horizontal="center" vertical="center" wrapText="1"/>
      <protection/>
    </xf>
    <xf numFmtId="0" fontId="4" fillId="0" borderId="10" xfId="58" applyFont="1" applyFill="1" applyBorder="1" applyAlignment="1" applyProtection="1" quotePrefix="1">
      <alignment horizontal="center" vertical="center" wrapText="1"/>
      <protection/>
    </xf>
    <xf numFmtId="0" fontId="4" fillId="0" borderId="11" xfId="58" applyFont="1" applyFill="1" applyBorder="1" applyAlignment="1" applyProtection="1" quotePrefix="1">
      <alignment horizontal="center" vertical="center" wrapText="1"/>
      <protection/>
    </xf>
    <xf numFmtId="0" fontId="64" fillId="0" borderId="0" xfId="55" applyFont="1" applyFill="1" applyBorder="1" applyAlignment="1">
      <alignment vertical="center"/>
      <protection/>
    </xf>
    <xf numFmtId="0" fontId="64" fillId="0" borderId="0" xfId="55" applyFont="1" applyAlignment="1">
      <alignment vertical="center"/>
      <protection/>
    </xf>
    <xf numFmtId="0" fontId="3" fillId="0" borderId="0" xfId="0" applyFont="1" applyAlignment="1">
      <alignment vertical="center"/>
    </xf>
    <xf numFmtId="0" fontId="64" fillId="0" borderId="0" xfId="55" applyFont="1" applyAlignment="1">
      <alignment horizontal="center" vertical="center"/>
      <protection/>
    </xf>
    <xf numFmtId="0" fontId="64" fillId="0" borderId="0" xfId="55" applyFont="1" applyAlignment="1">
      <alignment horizontal="left" vertical="center" wrapText="1"/>
      <protection/>
    </xf>
    <xf numFmtId="0" fontId="64" fillId="0" borderId="0" xfId="55" applyFont="1" applyAlignment="1">
      <alignment horizontal="center" vertical="center" wrapText="1"/>
      <protection/>
    </xf>
    <xf numFmtId="165" fontId="5" fillId="0" borderId="0" xfId="74" applyFont="1" applyAlignment="1">
      <alignment horizontal="center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58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55" applyFont="1" applyFill="1" applyBorder="1" applyAlignment="1">
      <alignment horizontal="center" vertical="center" wrapText="1"/>
      <protection/>
    </xf>
    <xf numFmtId="165" fontId="6" fillId="0" borderId="0" xfId="74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58" applyFont="1" applyFill="1" applyBorder="1" applyAlignment="1" applyProtection="1" quotePrefix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5" fillId="0" borderId="0" xfId="55" applyFont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44" fontId="9" fillId="0" borderId="11" xfId="64" applyNumberFormat="1" applyFont="1" applyFill="1" applyBorder="1" applyAlignment="1" applyProtection="1" quotePrefix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44" fontId="9" fillId="0" borderId="11" xfId="64" applyNumberFormat="1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0" borderId="11" xfId="64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/>
    </xf>
    <xf numFmtId="0" fontId="69" fillId="33" borderId="11" xfId="53" applyFont="1" applyFill="1" applyBorder="1" applyAlignment="1">
      <alignment horizontal="center" vertical="center" wrapText="1"/>
      <protection/>
    </xf>
    <xf numFmtId="0" fontId="69" fillId="33" borderId="11" xfId="53" applyFont="1" applyFill="1" applyBorder="1" applyAlignment="1">
      <alignment horizontal="center" vertical="center"/>
      <protection/>
    </xf>
    <xf numFmtId="44" fontId="9" fillId="0" borderId="11" xfId="0" applyNumberFormat="1" applyFont="1" applyFill="1" applyBorder="1" applyAlignment="1">
      <alignment horizontal="center" vertical="center"/>
    </xf>
    <xf numFmtId="9" fontId="9" fillId="35" borderId="11" xfId="60" applyFont="1" applyFill="1" applyBorder="1" applyAlignment="1">
      <alignment horizontal="center" vertical="center"/>
    </xf>
    <xf numFmtId="10" fontId="10" fillId="35" borderId="11" xfId="57" applyNumberFormat="1" applyFont="1" applyFill="1" applyBorder="1" applyAlignment="1">
      <alignment horizontal="right" vertical="top" wrapText="1"/>
      <protection/>
    </xf>
    <xf numFmtId="0" fontId="12" fillId="35" borderId="11" xfId="57" applyFont="1" applyFill="1" applyBorder="1" applyAlignment="1">
      <alignment horizontal="right" vertical="top" wrapText="1"/>
      <protection/>
    </xf>
    <xf numFmtId="0" fontId="12" fillId="33" borderId="11" xfId="57" applyFont="1" applyFill="1" applyBorder="1" applyAlignment="1">
      <alignment horizontal="right" vertical="top" wrapText="1"/>
      <protection/>
    </xf>
    <xf numFmtId="44" fontId="12" fillId="33" borderId="11" xfId="47" applyFont="1" applyFill="1" applyBorder="1" applyAlignment="1">
      <alignment horizontal="right" vertical="top" wrapText="1"/>
    </xf>
    <xf numFmtId="10" fontId="10" fillId="33" borderId="11" xfId="57" applyNumberFormat="1" applyFont="1" applyFill="1" applyBorder="1" applyAlignment="1">
      <alignment horizontal="right" vertical="top" wrapText="1"/>
      <protection/>
    </xf>
    <xf numFmtId="44" fontId="12" fillId="35" borderId="11" xfId="47" applyFont="1" applyFill="1" applyBorder="1" applyAlignment="1">
      <alignment horizontal="right" vertical="top" wrapText="1"/>
    </xf>
    <xf numFmtId="10" fontId="12" fillId="35" borderId="11" xfId="57" applyNumberFormat="1" applyFont="1" applyFill="1" applyBorder="1" applyAlignment="1">
      <alignment horizontal="center" vertical="top" wrapText="1"/>
      <protection/>
    </xf>
    <xf numFmtId="44" fontId="12" fillId="33" borderId="11" xfId="57" applyNumberFormat="1" applyFont="1" applyFill="1" applyBorder="1" applyAlignment="1">
      <alignment horizontal="right" vertical="top" wrapText="1"/>
      <protection/>
    </xf>
    <xf numFmtId="10" fontId="12" fillId="33" borderId="11" xfId="57" applyNumberFormat="1" applyFont="1" applyFill="1" applyBorder="1" applyAlignment="1">
      <alignment horizontal="right" vertical="top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44" fontId="11" fillId="33" borderId="15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44" fontId="11" fillId="33" borderId="11" xfId="0" applyNumberFormat="1" applyFont="1" applyFill="1" applyBorder="1" applyAlignment="1">
      <alignment vertical="center"/>
    </xf>
    <xf numFmtId="2" fontId="9" fillId="0" borderId="11" xfId="64" applyNumberFormat="1" applyFont="1" applyFill="1" applyBorder="1" applyAlignment="1" applyProtection="1">
      <alignment horizontal="center" vertical="center" wrapText="1"/>
      <protection/>
    </xf>
    <xf numFmtId="44" fontId="11" fillId="33" borderId="11" xfId="47" applyFont="1" applyFill="1" applyBorder="1" applyAlignment="1">
      <alignment vertical="center"/>
    </xf>
    <xf numFmtId="44" fontId="11" fillId="33" borderId="11" xfId="47" applyFont="1" applyFill="1" applyBorder="1" applyAlignment="1">
      <alignment vertical="center" wrapText="1"/>
    </xf>
    <xf numFmtId="44" fontId="13" fillId="35" borderId="16" xfId="47" applyFont="1" applyFill="1" applyBorder="1" applyAlignment="1">
      <alignment vertical="center"/>
    </xf>
    <xf numFmtId="0" fontId="9" fillId="36" borderId="11" xfId="0" applyFont="1" applyFill="1" applyBorder="1" applyAlignment="1">
      <alignment horizontal="center" vertical="center" wrapText="1"/>
    </xf>
    <xf numFmtId="165" fontId="10" fillId="0" borderId="0" xfId="74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0" xfId="74" applyNumberFormat="1" applyFont="1" applyFill="1" applyBorder="1" applyAlignment="1">
      <alignment vertical="center"/>
    </xf>
    <xf numFmtId="2" fontId="5" fillId="0" borderId="0" xfId="74" applyNumberFormat="1" applyFont="1" applyAlignment="1">
      <alignment vertical="center"/>
    </xf>
    <xf numFmtId="2" fontId="9" fillId="34" borderId="11" xfId="58" applyNumberFormat="1" applyFont="1" applyFill="1" applyBorder="1" applyAlignment="1" applyProtection="1">
      <alignment horizontal="center" vertical="center" wrapText="1"/>
      <protection/>
    </xf>
    <xf numFmtId="0" fontId="9" fillId="34" borderId="11" xfId="58" applyFont="1" applyFill="1" applyBorder="1" applyAlignment="1" applyProtection="1">
      <alignment horizontal="center" vertical="center" wrapText="1"/>
      <protection/>
    </xf>
    <xf numFmtId="0" fontId="9" fillId="34" borderId="11" xfId="58" applyFont="1" applyFill="1" applyBorder="1" applyAlignment="1" applyProtection="1">
      <alignment horizontal="left" vertical="center" wrapText="1"/>
      <protection/>
    </xf>
    <xf numFmtId="44" fontId="9" fillId="34" borderId="11" xfId="47" applyFont="1" applyFill="1" applyBorder="1" applyAlignment="1" applyProtection="1">
      <alignment horizontal="center" vertical="center" wrapText="1"/>
      <protection/>
    </xf>
    <xf numFmtId="44" fontId="9" fillId="34" borderId="11" xfId="58" applyNumberFormat="1" applyFont="1" applyFill="1" applyBorder="1" applyAlignment="1" applyProtection="1">
      <alignment horizontal="center" vertical="center" wrapText="1"/>
      <protection/>
    </xf>
    <xf numFmtId="49" fontId="9" fillId="34" borderId="11" xfId="58" applyNumberFormat="1" applyFont="1" applyFill="1" applyBorder="1" applyAlignment="1" applyProtection="1">
      <alignment horizontal="center" vertical="center" wrapText="1"/>
      <protection/>
    </xf>
    <xf numFmtId="0" fontId="14" fillId="34" borderId="0" xfId="58" applyFont="1" applyFill="1" applyBorder="1" applyAlignment="1" applyProtection="1">
      <alignment horizontal="center" vertical="center" wrapText="1"/>
      <protection/>
    </xf>
    <xf numFmtId="0" fontId="9" fillId="0" borderId="11" xfId="64" applyNumberFormat="1" applyFont="1" applyFill="1" applyBorder="1" applyAlignment="1" applyProtection="1">
      <alignment horizontal="left" vertical="center" wrapText="1"/>
      <protection/>
    </xf>
    <xf numFmtId="0" fontId="9" fillId="0" borderId="17" xfId="64" applyNumberFormat="1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7" fillId="0" borderId="0" xfId="58" applyFont="1" applyFill="1" applyBorder="1" applyAlignment="1" applyProtection="1" quotePrefix="1">
      <alignment horizontal="center" vertical="center" wrapText="1"/>
      <protection/>
    </xf>
    <xf numFmtId="0" fontId="0" fillId="0" borderId="0" xfId="58" applyFont="1" applyFill="1" applyBorder="1" applyAlignment="1" applyProtection="1" quotePrefix="1">
      <alignment horizontal="center" vertical="center" wrapText="1"/>
      <protection/>
    </xf>
    <xf numFmtId="0" fontId="3" fillId="0" borderId="0" xfId="58" applyFont="1" applyFill="1" applyBorder="1" applyAlignment="1" applyProtection="1" quotePrefix="1">
      <alignment horizontal="center" vertical="center" wrapText="1"/>
      <protection/>
    </xf>
    <xf numFmtId="0" fontId="3" fillId="0" borderId="10" xfId="58" applyFont="1" applyFill="1" applyBorder="1" applyAlignment="1" applyProtection="1" quotePrefix="1">
      <alignment horizontal="center" vertical="center" wrapText="1"/>
      <protection/>
    </xf>
    <xf numFmtId="0" fontId="3" fillId="0" borderId="11" xfId="58" applyFont="1" applyFill="1" applyBorder="1" applyAlignment="1" applyProtection="1" quotePrefix="1">
      <alignment horizontal="center" vertical="center" wrapText="1"/>
      <protection/>
    </xf>
    <xf numFmtId="44" fontId="9" fillId="34" borderId="11" xfId="64" applyNumberFormat="1" applyFont="1" applyFill="1" applyBorder="1" applyAlignment="1" applyProtection="1" quotePrefix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10" fontId="11" fillId="33" borderId="14" xfId="0" applyNumberFormat="1" applyFont="1" applyFill="1" applyBorder="1" applyAlignment="1">
      <alignment vertical="center"/>
    </xf>
    <xf numFmtId="10" fontId="9" fillId="34" borderId="11" xfId="58" applyNumberFormat="1" applyFont="1" applyFill="1" applyBorder="1" applyAlignment="1" applyProtection="1">
      <alignment horizontal="center" vertical="center" wrapText="1"/>
      <protection locked="0"/>
    </xf>
    <xf numFmtId="10" fontId="9" fillId="34" borderId="11" xfId="58" applyNumberFormat="1" applyFont="1" applyFill="1" applyBorder="1" applyAlignment="1" applyProtection="1">
      <alignment horizontal="center" vertical="center" wrapText="1"/>
      <protection/>
    </xf>
    <xf numFmtId="10" fontId="11" fillId="33" borderId="11" xfId="0" applyNumberFormat="1" applyFont="1" applyFill="1" applyBorder="1" applyAlignment="1">
      <alignment vertical="center"/>
    </xf>
    <xf numFmtId="10" fontId="9" fillId="0" borderId="11" xfId="64" applyNumberFormat="1" applyFont="1" applyFill="1" applyBorder="1" applyAlignment="1" applyProtection="1" quotePrefix="1">
      <alignment horizontal="center" vertical="center" wrapText="1"/>
      <protection/>
    </xf>
    <xf numFmtId="10" fontId="6" fillId="0" borderId="0" xfId="74" applyNumberFormat="1" applyFont="1" applyFill="1" applyBorder="1" applyAlignment="1">
      <alignment horizontal="center" vertical="center"/>
    </xf>
    <xf numFmtId="10" fontId="5" fillId="0" borderId="0" xfId="74" applyNumberFormat="1" applyFont="1" applyAlignment="1">
      <alignment horizontal="center" vertical="center"/>
    </xf>
    <xf numFmtId="0" fontId="11" fillId="0" borderId="0" xfId="53" applyFont="1" applyBorder="1" applyAlignment="1">
      <alignment vertical="top"/>
      <protection/>
    </xf>
    <xf numFmtId="0" fontId="9" fillId="0" borderId="11" xfId="58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70" fillId="0" borderId="18" xfId="55" applyFont="1" applyFill="1" applyBorder="1" applyAlignment="1">
      <alignment horizontal="center" vertical="center"/>
      <protection/>
    </xf>
    <xf numFmtId="44" fontId="9" fillId="0" borderId="11" xfId="58" applyNumberFormat="1" applyFont="1" applyFill="1" applyBorder="1" applyAlignment="1" applyProtection="1">
      <alignment horizontal="center" vertical="center" wrapText="1"/>
      <protection/>
    </xf>
    <xf numFmtId="0" fontId="70" fillId="0" borderId="0" xfId="55" applyFont="1" applyFill="1" applyBorder="1" applyAlignment="1">
      <alignment vertical="center"/>
      <protection/>
    </xf>
    <xf numFmtId="0" fontId="68" fillId="0" borderId="0" xfId="0" applyFont="1" applyFill="1" applyBorder="1" applyAlignment="1">
      <alignment vertical="center"/>
    </xf>
    <xf numFmtId="0" fontId="71" fillId="0" borderId="0" xfId="55" applyFont="1" applyAlignment="1">
      <alignment vertical="center" wrapText="1"/>
      <protection/>
    </xf>
    <xf numFmtId="0" fontId="72" fillId="34" borderId="11" xfId="58" applyFont="1" applyFill="1" applyBorder="1" applyAlignment="1" applyProtection="1">
      <alignment horizontal="center" vertical="center" wrapText="1"/>
      <protection/>
    </xf>
    <xf numFmtId="44" fontId="72" fillId="34" borderId="11" xfId="58" applyNumberFormat="1" applyFont="1" applyFill="1" applyBorder="1" applyAlignment="1" applyProtection="1">
      <alignment horizontal="center" vertical="center" wrapText="1"/>
      <protection/>
    </xf>
    <xf numFmtId="0" fontId="72" fillId="0" borderId="17" xfId="64" applyNumberFormat="1" applyFont="1" applyFill="1" applyBorder="1" applyAlignment="1" applyProtection="1">
      <alignment horizontal="left" vertical="center" wrapText="1"/>
      <protection/>
    </xf>
    <xf numFmtId="0" fontId="72" fillId="0" borderId="11" xfId="0" applyFont="1" applyFill="1" applyBorder="1" applyAlignment="1">
      <alignment horizontal="center" vertical="center"/>
    </xf>
    <xf numFmtId="44" fontId="72" fillId="0" borderId="11" xfId="64" applyNumberFormat="1" applyFont="1" applyFill="1" applyBorder="1" applyAlignment="1" applyProtection="1">
      <alignment horizontal="left" vertical="center" wrapText="1"/>
      <protection/>
    </xf>
    <xf numFmtId="44" fontId="72" fillId="0" borderId="11" xfId="64" applyNumberFormat="1" applyFont="1" applyFill="1" applyBorder="1" applyAlignment="1" applyProtection="1" quotePrefix="1">
      <alignment horizontal="center" vertical="center" wrapText="1"/>
      <protection/>
    </xf>
    <xf numFmtId="2" fontId="72" fillId="34" borderId="11" xfId="58" applyNumberFormat="1" applyFont="1" applyFill="1" applyBorder="1" applyAlignment="1" applyProtection="1">
      <alignment horizontal="center" vertical="center" wrapText="1"/>
      <protection/>
    </xf>
    <xf numFmtId="10" fontId="72" fillId="34" borderId="11" xfId="58" applyNumberFormat="1" applyFont="1" applyFill="1" applyBorder="1" applyAlignment="1" applyProtection="1">
      <alignment horizontal="center" vertical="center" wrapText="1"/>
      <protection/>
    </xf>
    <xf numFmtId="0" fontId="73" fillId="33" borderId="12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left" vertical="center" wrapText="1"/>
    </xf>
    <xf numFmtId="0" fontId="73" fillId="33" borderId="13" xfId="0" applyFont="1" applyFill="1" applyBorder="1" applyAlignment="1">
      <alignment vertical="center"/>
    </xf>
    <xf numFmtId="2" fontId="73" fillId="33" borderId="14" xfId="0" applyNumberFormat="1" applyFont="1" applyFill="1" applyBorder="1" applyAlignment="1">
      <alignment vertical="center"/>
    </xf>
    <xf numFmtId="0" fontId="73" fillId="33" borderId="14" xfId="0" applyFont="1" applyFill="1" applyBorder="1" applyAlignment="1">
      <alignment vertical="center"/>
    </xf>
    <xf numFmtId="10" fontId="73" fillId="33" borderId="14" xfId="0" applyNumberFormat="1" applyFont="1" applyFill="1" applyBorder="1" applyAlignment="1">
      <alignment vertical="center"/>
    </xf>
    <xf numFmtId="44" fontId="73" fillId="33" borderId="15" xfId="0" applyNumberFormat="1" applyFont="1" applyFill="1" applyBorder="1" applyAlignment="1">
      <alignment vertical="center"/>
    </xf>
    <xf numFmtId="0" fontId="74" fillId="34" borderId="11" xfId="58" applyFont="1" applyFill="1" applyBorder="1" applyAlignment="1" applyProtection="1">
      <alignment horizontal="center" vertical="center" wrapText="1"/>
      <protection/>
    </xf>
    <xf numFmtId="2" fontId="74" fillId="34" borderId="11" xfId="58" applyNumberFormat="1" applyFont="1" applyFill="1" applyBorder="1" applyAlignment="1" applyProtection="1">
      <alignment horizontal="center" vertical="center" wrapText="1"/>
      <protection/>
    </xf>
    <xf numFmtId="44" fontId="74" fillId="34" borderId="11" xfId="58" applyNumberFormat="1" applyFont="1" applyFill="1" applyBorder="1" applyAlignment="1" applyProtection="1">
      <alignment horizontal="center" vertical="center" wrapText="1"/>
      <protection/>
    </xf>
    <xf numFmtId="0" fontId="72" fillId="34" borderId="11" xfId="58" applyFont="1" applyFill="1" applyBorder="1" applyAlignment="1" applyProtection="1">
      <alignment horizontal="left" vertical="center" wrapText="1"/>
      <protection/>
    </xf>
    <xf numFmtId="0" fontId="72" fillId="36" borderId="11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49" fontId="72" fillId="34" borderId="11" xfId="58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Fill="1" applyBorder="1" applyAlignment="1">
      <alignment horizontal="center" vertical="center"/>
    </xf>
    <xf numFmtId="44" fontId="74" fillId="0" borderId="11" xfId="64" applyNumberFormat="1" applyFont="1" applyFill="1" applyBorder="1" applyAlignment="1" applyProtection="1">
      <alignment horizontal="left" vertical="center" wrapText="1"/>
      <protection/>
    </xf>
    <xf numFmtId="0" fontId="74" fillId="0" borderId="17" xfId="64" applyNumberFormat="1" applyFont="1" applyFill="1" applyBorder="1" applyAlignment="1" applyProtection="1">
      <alignment horizontal="left" vertical="center" wrapText="1"/>
      <protection/>
    </xf>
    <xf numFmtId="44" fontId="74" fillId="0" borderId="11" xfId="64" applyNumberFormat="1" applyFont="1" applyFill="1" applyBorder="1" applyAlignment="1" applyProtection="1" quotePrefix="1">
      <alignment horizontal="center" vertical="center" wrapText="1"/>
      <protection/>
    </xf>
    <xf numFmtId="10" fontId="74" fillId="34" borderId="11" xfId="58" applyNumberFormat="1" applyFont="1" applyFill="1" applyBorder="1" applyAlignment="1" applyProtection="1">
      <alignment horizontal="center" vertical="center" wrapText="1"/>
      <protection/>
    </xf>
    <xf numFmtId="0" fontId="72" fillId="0" borderId="11" xfId="64" applyNumberFormat="1" applyFont="1" applyFill="1" applyBorder="1" applyAlignment="1" applyProtection="1">
      <alignment horizontal="left" vertical="center" wrapText="1"/>
      <protection/>
    </xf>
    <xf numFmtId="0" fontId="74" fillId="0" borderId="11" xfId="64" applyNumberFormat="1" applyFont="1" applyFill="1" applyBorder="1" applyAlignment="1" applyProtection="1" quotePrefix="1">
      <alignment horizontal="left" vertical="center" wrapText="1"/>
      <protection/>
    </xf>
    <xf numFmtId="0" fontId="72" fillId="0" borderId="11" xfId="64" applyNumberFormat="1" applyFont="1" applyFill="1" applyBorder="1" applyAlignment="1" applyProtection="1" quotePrefix="1">
      <alignment horizontal="left" vertical="center" wrapText="1"/>
      <protection/>
    </xf>
    <xf numFmtId="0" fontId="72" fillId="34" borderId="12" xfId="0" applyFont="1" applyFill="1" applyBorder="1" applyAlignment="1">
      <alignment horizontal="center" vertical="center"/>
    </xf>
    <xf numFmtId="44" fontId="72" fillId="34" borderId="12" xfId="64" applyNumberFormat="1" applyFont="1" applyFill="1" applyBorder="1" applyAlignment="1" applyProtection="1" quotePrefix="1">
      <alignment horizontal="left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44" fontId="72" fillId="0" borderId="12" xfId="64" applyNumberFormat="1" applyFont="1" applyFill="1" applyBorder="1" applyAlignment="1" applyProtection="1" quotePrefix="1">
      <alignment horizontal="center" vertical="center" wrapText="1"/>
      <protection/>
    </xf>
    <xf numFmtId="2" fontId="72" fillId="0" borderId="12" xfId="0" applyNumberFormat="1" applyFont="1" applyBorder="1" applyAlignment="1">
      <alignment horizontal="center" vertical="center"/>
    </xf>
    <xf numFmtId="44" fontId="72" fillId="34" borderId="12" xfId="58" applyNumberFormat="1" applyFont="1" applyFill="1" applyBorder="1" applyAlignment="1" applyProtection="1">
      <alignment horizontal="center" vertical="center" wrapText="1"/>
      <protection/>
    </xf>
    <xf numFmtId="10" fontId="72" fillId="34" borderId="12" xfId="58" applyNumberFormat="1" applyFont="1" applyFill="1" applyBorder="1" applyAlignment="1" applyProtection="1">
      <alignment horizontal="center" vertical="center" wrapText="1"/>
      <protection/>
    </xf>
    <xf numFmtId="0" fontId="72" fillId="0" borderId="11" xfId="58" applyFont="1" applyFill="1" applyBorder="1" applyAlignment="1" applyProtection="1">
      <alignment horizontal="left" vertical="center" wrapText="1"/>
      <protection/>
    </xf>
    <xf numFmtId="0" fontId="72" fillId="0" borderId="11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/>
    </xf>
    <xf numFmtId="44" fontId="72" fillId="34" borderId="11" xfId="64" applyNumberFormat="1" applyFont="1" applyFill="1" applyBorder="1" applyAlignment="1" applyProtection="1" quotePrefix="1">
      <alignment horizontal="left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2" fontId="72" fillId="0" borderId="11" xfId="0" applyNumberFormat="1" applyFont="1" applyBorder="1" applyAlignment="1">
      <alignment horizontal="center" vertical="center"/>
    </xf>
    <xf numFmtId="0" fontId="72" fillId="0" borderId="11" xfId="64" applyNumberFormat="1" applyFont="1" applyFill="1" applyBorder="1" applyAlignment="1" applyProtection="1">
      <alignment horizontal="center" vertical="center" wrapText="1"/>
      <protection/>
    </xf>
    <xf numFmtId="2" fontId="72" fillId="0" borderId="11" xfId="64" applyNumberFormat="1" applyFont="1" applyFill="1" applyBorder="1" applyAlignment="1" applyProtection="1">
      <alignment horizontal="center" vertical="center" wrapText="1"/>
      <protection/>
    </xf>
    <xf numFmtId="44" fontId="72" fillId="0" borderId="11" xfId="58" applyNumberFormat="1" applyFont="1" applyFill="1" applyBorder="1" applyAlignment="1" applyProtection="1">
      <alignment horizontal="center" vertical="center" wrapText="1"/>
      <protection/>
    </xf>
    <xf numFmtId="10" fontId="72" fillId="0" borderId="11" xfId="64" applyNumberFormat="1" applyFont="1" applyFill="1" applyBorder="1" applyAlignment="1" applyProtection="1" quotePrefix="1">
      <alignment horizontal="center" vertical="center" wrapText="1"/>
      <protection/>
    </xf>
    <xf numFmtId="44" fontId="72" fillId="34" borderId="11" xfId="47" applyFont="1" applyFill="1" applyBorder="1" applyAlignment="1" applyProtection="1">
      <alignment horizontal="center" vertical="center" wrapText="1"/>
      <protection/>
    </xf>
    <xf numFmtId="10" fontId="72" fillId="34" borderId="11" xfId="58" applyNumberFormat="1" applyFont="1" applyFill="1" applyBorder="1" applyAlignment="1" applyProtection="1">
      <alignment horizontal="center" vertical="center" wrapText="1"/>
      <protection locked="0"/>
    </xf>
    <xf numFmtId="44" fontId="75" fillId="34" borderId="11" xfId="58" applyNumberFormat="1" applyFont="1" applyFill="1" applyBorder="1" applyAlignment="1" applyProtection="1">
      <alignment horizontal="center" vertical="center" wrapText="1"/>
      <protection/>
    </xf>
    <xf numFmtId="10" fontId="75" fillId="34" borderId="11" xfId="58" applyNumberFormat="1" applyFont="1" applyFill="1" applyBorder="1" applyAlignment="1" applyProtection="1">
      <alignment horizontal="center" vertical="center" wrapText="1"/>
      <protection/>
    </xf>
    <xf numFmtId="0" fontId="75" fillId="0" borderId="17" xfId="64" applyNumberFormat="1" applyFont="1" applyFill="1" applyBorder="1" applyAlignment="1" applyProtection="1">
      <alignment horizontal="left" vertical="center" wrapText="1"/>
      <protection/>
    </xf>
    <xf numFmtId="44" fontId="75" fillId="0" borderId="11" xfId="64" applyNumberFormat="1" applyFont="1" applyFill="1" applyBorder="1" applyAlignment="1" applyProtection="1" quotePrefix="1">
      <alignment horizontal="center" vertical="center" wrapText="1"/>
      <protection/>
    </xf>
    <xf numFmtId="10" fontId="75" fillId="0" borderId="11" xfId="64" applyNumberFormat="1" applyFont="1" applyFill="1" applyBorder="1" applyAlignment="1" applyProtection="1" quotePrefix="1">
      <alignment horizontal="center" vertical="center" wrapText="1"/>
      <protection/>
    </xf>
    <xf numFmtId="0" fontId="7" fillId="37" borderId="0" xfId="0" applyFont="1" applyFill="1" applyAlignment="1">
      <alignment vertical="center"/>
    </xf>
    <xf numFmtId="2" fontId="75" fillId="34" borderId="11" xfId="58" applyNumberFormat="1" applyFont="1" applyFill="1" applyBorder="1" applyAlignment="1" applyProtection="1">
      <alignment horizontal="center" vertical="center" wrapText="1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1" xfId="53" applyFont="1" applyBorder="1" applyAlignment="1">
      <alignment horizontal="center" vertical="center"/>
      <protection/>
    </xf>
    <xf numFmtId="0" fontId="70" fillId="0" borderId="0" xfId="55" applyFont="1" applyFill="1" applyBorder="1" applyAlignment="1">
      <alignment horizontal="center" vertical="center"/>
      <protection/>
    </xf>
    <xf numFmtId="0" fontId="71" fillId="0" borderId="0" xfId="55" applyFont="1" applyAlignment="1">
      <alignment horizontal="center" vertical="center" wrapText="1"/>
      <protection/>
    </xf>
    <xf numFmtId="0" fontId="9" fillId="33" borderId="17" xfId="64" applyNumberFormat="1" applyFont="1" applyFill="1" applyBorder="1" applyAlignment="1" applyProtection="1" quotePrefix="1">
      <alignment horizontal="center" vertical="center" wrapText="1"/>
      <protection/>
    </xf>
    <xf numFmtId="0" fontId="9" fillId="33" borderId="20" xfId="64" applyNumberFormat="1" applyFont="1" applyFill="1" applyBorder="1" applyAlignment="1" applyProtection="1" quotePrefix="1">
      <alignment horizontal="center" vertical="center" wrapText="1"/>
      <protection/>
    </xf>
    <xf numFmtId="0" fontId="9" fillId="33" borderId="10" xfId="64" applyNumberFormat="1" applyFont="1" applyFill="1" applyBorder="1" applyAlignment="1" applyProtection="1" quotePrefix="1">
      <alignment horizontal="center" vertical="center" wrapText="1"/>
      <protection/>
    </xf>
    <xf numFmtId="0" fontId="71" fillId="0" borderId="18" xfId="55" applyFont="1" applyBorder="1" applyAlignment="1">
      <alignment horizontal="center" vertical="center" wrapText="1"/>
      <protection/>
    </xf>
    <xf numFmtId="0" fontId="75" fillId="0" borderId="0" xfId="55" applyFont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top"/>
      <protection/>
    </xf>
    <xf numFmtId="0" fontId="11" fillId="0" borderId="20" xfId="53" applyFont="1" applyBorder="1" applyAlignment="1">
      <alignment horizontal="center" vertical="top"/>
      <protection/>
    </xf>
    <xf numFmtId="0" fontId="11" fillId="0" borderId="10" xfId="53" applyFont="1" applyBorder="1" applyAlignment="1">
      <alignment horizontal="center" vertical="top"/>
      <protection/>
    </xf>
    <xf numFmtId="2" fontId="11" fillId="0" borderId="11" xfId="53" applyNumberFormat="1" applyFont="1" applyBorder="1" applyAlignment="1">
      <alignment horizontal="center" vertical="center"/>
      <protection/>
    </xf>
    <xf numFmtId="165" fontId="10" fillId="0" borderId="0" xfId="74" applyFont="1" applyBorder="1" applyAlignment="1">
      <alignment horizontal="center" vertical="center"/>
    </xf>
    <xf numFmtId="0" fontId="71" fillId="0" borderId="0" xfId="55" applyFont="1" applyBorder="1" applyAlignment="1">
      <alignment horizontal="center" vertical="center" wrapText="1"/>
      <protection/>
    </xf>
    <xf numFmtId="10" fontId="11" fillId="0" borderId="12" xfId="53" applyNumberFormat="1" applyFont="1" applyBorder="1" applyAlignment="1">
      <alignment horizontal="center" vertical="center" wrapText="1"/>
      <protection/>
    </xf>
    <xf numFmtId="10" fontId="11" fillId="0" borderId="19" xfId="53" applyNumberFormat="1" applyFont="1" applyBorder="1" applyAlignment="1">
      <alignment horizontal="center" vertical="center" wrapText="1"/>
      <protection/>
    </xf>
    <xf numFmtId="0" fontId="72" fillId="0" borderId="0" xfId="55" applyFont="1" applyAlignment="1">
      <alignment horizontal="center" vertical="center" wrapText="1"/>
      <protection/>
    </xf>
    <xf numFmtId="165" fontId="5" fillId="0" borderId="0" xfId="74" applyFont="1" applyBorder="1" applyAlignment="1">
      <alignment horizontal="center" vertical="center"/>
    </xf>
    <xf numFmtId="165" fontId="10" fillId="0" borderId="14" xfId="74" applyFont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0" borderId="13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horizontal="center" vertical="center"/>
      <protection/>
    </xf>
    <xf numFmtId="0" fontId="13" fillId="0" borderId="15" xfId="53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25" xfId="53" applyFont="1" applyBorder="1" applyAlignment="1">
      <alignment horizontal="center" vertical="center"/>
      <protection/>
    </xf>
    <xf numFmtId="0" fontId="13" fillId="0" borderId="26" xfId="53" applyFont="1" applyBorder="1" applyAlignment="1">
      <alignment horizontal="center" vertical="center"/>
      <protection/>
    </xf>
    <xf numFmtId="0" fontId="13" fillId="0" borderId="27" xfId="53" applyFont="1" applyBorder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1" fillId="34" borderId="11" xfId="53" applyFont="1" applyFill="1" applyBorder="1" applyAlignment="1">
      <alignment horizontal="center" vertical="center"/>
      <protection/>
    </xf>
    <xf numFmtId="0" fontId="11" fillId="35" borderId="17" xfId="53" applyFont="1" applyFill="1" applyBorder="1" applyAlignment="1">
      <alignment horizontal="center" vertical="center"/>
      <protection/>
    </xf>
    <xf numFmtId="0" fontId="11" fillId="35" borderId="20" xfId="53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9" xfId="53" applyFont="1" applyBorder="1" applyAlignment="1">
      <alignment horizontal="center" vertical="center" wrapText="1"/>
      <protection/>
    </xf>
    <xf numFmtId="10" fontId="9" fillId="0" borderId="13" xfId="60" applyNumberFormat="1" applyFont="1" applyFill="1" applyBorder="1" applyAlignment="1">
      <alignment horizontal="center" vertical="center"/>
    </xf>
    <xf numFmtId="10" fontId="9" fillId="0" borderId="26" xfId="60" applyNumberFormat="1" applyFont="1" applyFill="1" applyBorder="1" applyAlignment="1">
      <alignment horizontal="center" vertical="center"/>
    </xf>
    <xf numFmtId="0" fontId="69" fillId="0" borderId="17" xfId="53" applyFont="1" applyBorder="1" applyAlignment="1">
      <alignment horizontal="center" vertical="center"/>
      <protection/>
    </xf>
    <xf numFmtId="0" fontId="69" fillId="0" borderId="20" xfId="53" applyFont="1" applyBorder="1" applyAlignment="1">
      <alignment horizontal="center" vertical="center"/>
      <protection/>
    </xf>
    <xf numFmtId="0" fontId="69" fillId="0" borderId="10" xfId="53" applyFont="1" applyBorder="1" applyAlignment="1">
      <alignment horizontal="center" vertical="center"/>
      <protection/>
    </xf>
    <xf numFmtId="44" fontId="9" fillId="0" borderId="12" xfId="47" applyFont="1" applyFill="1" applyBorder="1" applyAlignment="1">
      <alignment horizontal="center" vertical="center" wrapText="1"/>
    </xf>
    <xf numFmtId="44" fontId="9" fillId="0" borderId="19" xfId="47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4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9" fillId="33" borderId="17" xfId="53" applyFont="1" applyFill="1" applyBorder="1" applyAlignment="1">
      <alignment horizontal="center" vertical="center"/>
      <protection/>
    </xf>
    <xf numFmtId="0" fontId="69" fillId="33" borderId="10" xfId="53" applyFont="1" applyFill="1" applyBorder="1" applyAlignment="1">
      <alignment horizontal="center" vertical="center"/>
      <protection/>
    </xf>
    <xf numFmtId="0" fontId="69" fillId="0" borderId="13" xfId="53" applyFont="1" applyBorder="1" applyAlignment="1">
      <alignment horizontal="center" vertical="center"/>
      <protection/>
    </xf>
    <xf numFmtId="0" fontId="76" fillId="0" borderId="14" xfId="53" applyFont="1" applyBorder="1" applyAlignment="1">
      <alignment horizontal="center" vertical="center"/>
      <protection/>
    </xf>
    <xf numFmtId="0" fontId="76" fillId="0" borderId="15" xfId="53" applyFont="1" applyBorder="1" applyAlignment="1">
      <alignment horizontal="center" vertical="center"/>
      <protection/>
    </xf>
    <xf numFmtId="0" fontId="76" fillId="0" borderId="24" xfId="53" applyFont="1" applyBorder="1" applyAlignment="1">
      <alignment horizontal="center" vertical="center"/>
      <protection/>
    </xf>
    <xf numFmtId="0" fontId="76" fillId="0" borderId="0" xfId="53" applyFont="1" applyBorder="1" applyAlignment="1">
      <alignment horizontal="center" vertical="center"/>
      <protection/>
    </xf>
    <xf numFmtId="0" fontId="76" fillId="0" borderId="25" xfId="53" applyFont="1" applyBorder="1" applyAlignment="1">
      <alignment horizontal="center" vertical="center"/>
      <protection/>
    </xf>
    <xf numFmtId="0" fontId="76" fillId="0" borderId="26" xfId="53" applyFont="1" applyBorder="1" applyAlignment="1">
      <alignment horizontal="center" vertical="center"/>
      <protection/>
    </xf>
    <xf numFmtId="0" fontId="76" fillId="0" borderId="27" xfId="53" applyFont="1" applyBorder="1" applyAlignment="1">
      <alignment horizontal="center" vertical="center"/>
      <protection/>
    </xf>
    <xf numFmtId="0" fontId="76" fillId="0" borderId="28" xfId="53" applyFont="1" applyBorder="1" applyAlignment="1">
      <alignment horizontal="center" vertical="center"/>
      <protection/>
    </xf>
    <xf numFmtId="0" fontId="69" fillId="34" borderId="11" xfId="53" applyFont="1" applyFill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20" xfId="53" applyFont="1" applyBorder="1" applyAlignment="1">
      <alignment horizontal="center" vertical="center"/>
      <protection/>
    </xf>
    <xf numFmtId="0" fontId="69" fillId="35" borderId="11" xfId="53" applyFont="1" applyFill="1" applyBorder="1" applyAlignment="1">
      <alignment horizontal="center" vertical="center"/>
      <protection/>
    </xf>
    <xf numFmtId="0" fontId="69" fillId="33" borderId="11" xfId="53" applyFont="1" applyFill="1" applyBorder="1" applyAlignment="1">
      <alignment horizontal="center" vertical="center"/>
      <protection/>
    </xf>
    <xf numFmtId="0" fontId="69" fillId="33" borderId="12" xfId="53" applyFont="1" applyFill="1" applyBorder="1" applyAlignment="1">
      <alignment horizontal="center" vertical="center" wrapText="1"/>
      <protection/>
    </xf>
    <xf numFmtId="0" fontId="69" fillId="33" borderId="19" xfId="53" applyFont="1" applyFill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69" fillId="35" borderId="29" xfId="53" applyFont="1" applyFill="1" applyBorder="1" applyAlignment="1">
      <alignment horizontal="center" vertical="center"/>
      <protection/>
    </xf>
    <xf numFmtId="0" fontId="69" fillId="35" borderId="20" xfId="53" applyFont="1" applyFill="1" applyBorder="1" applyAlignment="1">
      <alignment horizontal="center" vertical="center"/>
      <protection/>
    </xf>
    <xf numFmtId="0" fontId="69" fillId="35" borderId="30" xfId="53" applyFont="1" applyFill="1" applyBorder="1" applyAlignment="1">
      <alignment horizontal="center" vertical="center"/>
      <protection/>
    </xf>
    <xf numFmtId="0" fontId="69" fillId="0" borderId="31" xfId="53" applyFont="1" applyBorder="1" applyAlignment="1">
      <alignment horizontal="center" vertical="center"/>
      <protection/>
    </xf>
    <xf numFmtId="0" fontId="69" fillId="0" borderId="32" xfId="53" applyFont="1" applyBorder="1" applyAlignment="1">
      <alignment horizontal="center" vertical="center"/>
      <protection/>
    </xf>
    <xf numFmtId="0" fontId="69" fillId="0" borderId="33" xfId="53" applyFont="1" applyBorder="1" applyAlignment="1">
      <alignment horizontal="center" vertical="center"/>
      <protection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44" fontId="12" fillId="35" borderId="36" xfId="47" applyFont="1" applyFill="1" applyBorder="1" applyAlignment="1">
      <alignment horizontal="center" vertical="center" wrapText="1"/>
    </xf>
    <xf numFmtId="44" fontId="12" fillId="35" borderId="37" xfId="47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44" fontId="9" fillId="0" borderId="36" xfId="47" applyFont="1" applyFill="1" applyBorder="1" applyAlignment="1">
      <alignment horizontal="center" vertical="center" wrapText="1"/>
    </xf>
    <xf numFmtId="44" fontId="9" fillId="0" borderId="40" xfId="47" applyFont="1" applyFill="1" applyBorder="1" applyAlignment="1">
      <alignment horizontal="center" vertical="center" wrapText="1"/>
    </xf>
    <xf numFmtId="44" fontId="9" fillId="0" borderId="36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69" fillId="0" borderId="29" xfId="53" applyFont="1" applyBorder="1" applyAlignment="1">
      <alignment horizontal="center" vertical="center"/>
      <protection/>
    </xf>
    <xf numFmtId="0" fontId="69" fillId="0" borderId="30" xfId="53" applyFont="1" applyBorder="1" applyAlignment="1">
      <alignment horizontal="center" vertical="center"/>
      <protection/>
    </xf>
    <xf numFmtId="0" fontId="69" fillId="33" borderId="41" xfId="53" applyFont="1" applyFill="1" applyBorder="1" applyAlignment="1">
      <alignment horizontal="center" vertical="center"/>
      <protection/>
    </xf>
    <xf numFmtId="0" fontId="69" fillId="33" borderId="36" xfId="53" applyFont="1" applyFill="1" applyBorder="1" applyAlignment="1">
      <alignment horizontal="center" vertical="center" wrapText="1"/>
      <protection/>
    </xf>
    <xf numFmtId="0" fontId="69" fillId="33" borderId="40" xfId="53" applyFont="1" applyFill="1" applyBorder="1" applyAlignment="1">
      <alignment horizontal="center" vertical="center" wrapText="1"/>
      <protection/>
    </xf>
    <xf numFmtId="0" fontId="69" fillId="34" borderId="42" xfId="53" applyFont="1" applyFill="1" applyBorder="1" applyAlignment="1">
      <alignment horizontal="center" vertical="center"/>
      <protection/>
    </xf>
    <xf numFmtId="0" fontId="69" fillId="34" borderId="43" xfId="53" applyFont="1" applyFill="1" applyBorder="1" applyAlignment="1">
      <alignment horizontal="center" vertical="center"/>
      <protection/>
    </xf>
    <xf numFmtId="0" fontId="69" fillId="34" borderId="44" xfId="53" applyFont="1" applyFill="1" applyBorder="1" applyAlignment="1">
      <alignment horizontal="center" vertical="center"/>
      <protection/>
    </xf>
    <xf numFmtId="0" fontId="11" fillId="0" borderId="29" xfId="53" applyFont="1" applyBorder="1" applyAlignment="1">
      <alignment horizontal="center" vertical="center"/>
      <protection/>
    </xf>
    <xf numFmtId="0" fontId="11" fillId="0" borderId="30" xfId="53" applyFont="1" applyBorder="1" applyAlignment="1">
      <alignment horizontal="center" vertical="center"/>
      <protection/>
    </xf>
    <xf numFmtId="0" fontId="11" fillId="0" borderId="29" xfId="53" applyFont="1" applyBorder="1" applyAlignment="1">
      <alignment horizontal="center" vertical="top"/>
      <protection/>
    </xf>
    <xf numFmtId="0" fontId="11" fillId="0" borderId="30" xfId="53" applyFont="1" applyBorder="1" applyAlignment="1">
      <alignment horizontal="center" vertical="top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2" xfId="53"/>
    <cellStyle name="Normal 2 2" xfId="54"/>
    <cellStyle name="Normal 3" xfId="55"/>
    <cellStyle name="Normal 4" xfId="56"/>
    <cellStyle name="Normal_Orç 041_2009 Adaptação Copa PJ Ceilândia" xfId="57"/>
    <cellStyle name="Normal_Plan1" xfId="58"/>
    <cellStyle name="Nota" xfId="59"/>
    <cellStyle name="Percent" xfId="60"/>
    <cellStyle name="Porcentagem 2" xfId="61"/>
    <cellStyle name="Saída" xfId="62"/>
    <cellStyle name="Comma [0]" xfId="63"/>
    <cellStyle name="Separador de milhares 2" xfId="64"/>
    <cellStyle name="Separador de milhares 2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76200</xdr:rowOff>
    </xdr:from>
    <xdr:to>
      <xdr:col>1</xdr:col>
      <xdr:colOff>2133600</xdr:colOff>
      <xdr:row>2</xdr:row>
      <xdr:rowOff>238125</xdr:rowOff>
    </xdr:to>
    <xdr:pic>
      <xdr:nvPicPr>
        <xdr:cNvPr id="1" name="Imagem 3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620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1</xdr:col>
      <xdr:colOff>3352800</xdr:colOff>
      <xdr:row>2</xdr:row>
      <xdr:rowOff>276225</xdr:rowOff>
    </xdr:to>
    <xdr:pic>
      <xdr:nvPicPr>
        <xdr:cNvPr id="1" name="Imagem 1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762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2924175</xdr:colOff>
      <xdr:row>3</xdr:row>
      <xdr:rowOff>19050</xdr:rowOff>
    </xdr:from>
    <xdr:to>
      <xdr:col>1</xdr:col>
      <xdr:colOff>2924175</xdr:colOff>
      <xdr:row>3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7810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1200150</xdr:colOff>
      <xdr:row>0</xdr:row>
      <xdr:rowOff>85725</xdr:rowOff>
    </xdr:from>
    <xdr:to>
      <xdr:col>1</xdr:col>
      <xdr:colOff>752475</xdr:colOff>
      <xdr:row>2</xdr:row>
      <xdr:rowOff>285750</xdr:rowOff>
    </xdr:to>
    <xdr:pic>
      <xdr:nvPicPr>
        <xdr:cNvPr id="3" name="Imagem 4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5725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1</xdr:col>
      <xdr:colOff>3352800</xdr:colOff>
      <xdr:row>2</xdr:row>
      <xdr:rowOff>276225</xdr:rowOff>
    </xdr:to>
    <xdr:pic>
      <xdr:nvPicPr>
        <xdr:cNvPr id="1" name="Imagem 1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62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2924175</xdr:colOff>
      <xdr:row>3</xdr:row>
      <xdr:rowOff>19050</xdr:rowOff>
    </xdr:from>
    <xdr:to>
      <xdr:col>1</xdr:col>
      <xdr:colOff>2924175</xdr:colOff>
      <xdr:row>3</xdr:row>
      <xdr:rowOff>161925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7810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0</xdr:row>
      <xdr:rowOff>85725</xdr:rowOff>
    </xdr:from>
    <xdr:to>
      <xdr:col>1</xdr:col>
      <xdr:colOff>752475</xdr:colOff>
      <xdr:row>2</xdr:row>
      <xdr:rowOff>285750</xdr:rowOff>
    </xdr:to>
    <xdr:pic>
      <xdr:nvPicPr>
        <xdr:cNvPr id="3" name="Imagem 4" descr="logosfahec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5725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BE211"/>
  <sheetViews>
    <sheetView tabSelected="1" zoomScale="70" zoomScaleNormal="70" zoomScaleSheetLayoutView="80" zoomScalePageLayoutView="0" workbookViewId="0" topLeftCell="A167">
      <selection activeCell="I202" sqref="I202"/>
    </sheetView>
  </sheetViews>
  <sheetFormatPr defaultColWidth="9.140625" defaultRowHeight="12.75"/>
  <cols>
    <col min="1" max="1" width="10.28125" style="8" customWidth="1"/>
    <col min="2" max="2" width="47.7109375" style="9" customWidth="1"/>
    <col min="3" max="3" width="33.140625" style="9" customWidth="1"/>
    <col min="4" max="4" width="10.421875" style="10" bestFit="1" customWidth="1"/>
    <col min="5" max="5" width="17.28125" style="71" customWidth="1"/>
    <col min="6" max="6" width="16.57421875" style="11" bestFit="1" customWidth="1"/>
    <col min="7" max="7" width="16.28125" style="11" customWidth="1"/>
    <col min="8" max="8" width="13.8515625" style="97" customWidth="1"/>
    <col min="9" max="9" width="23.7109375" style="11" customWidth="1"/>
    <col min="10" max="11" width="9.140625" style="26" customWidth="1"/>
    <col min="12" max="56" width="9.140625" style="5" customWidth="1"/>
    <col min="57" max="16384" width="9.140625" style="6" customWidth="1"/>
  </cols>
  <sheetData>
    <row r="1" spans="1:9" ht="12.75" customHeight="1">
      <c r="A1" s="190" t="s">
        <v>107</v>
      </c>
      <c r="B1" s="191"/>
      <c r="C1" s="191"/>
      <c r="D1" s="191"/>
      <c r="E1" s="191"/>
      <c r="F1" s="191"/>
      <c r="G1" s="191"/>
      <c r="H1" s="191"/>
      <c r="I1" s="192"/>
    </row>
    <row r="2" spans="1:9" ht="12.75" customHeight="1">
      <c r="A2" s="193"/>
      <c r="B2" s="194"/>
      <c r="C2" s="194"/>
      <c r="D2" s="194"/>
      <c r="E2" s="194"/>
      <c r="F2" s="194"/>
      <c r="G2" s="194"/>
      <c r="H2" s="194"/>
      <c r="I2" s="195"/>
    </row>
    <row r="3" spans="1:9" ht="22.5" customHeight="1">
      <c r="A3" s="196"/>
      <c r="B3" s="197"/>
      <c r="C3" s="197"/>
      <c r="D3" s="197"/>
      <c r="E3" s="197"/>
      <c r="F3" s="197"/>
      <c r="G3" s="197"/>
      <c r="H3" s="197"/>
      <c r="I3" s="198"/>
    </row>
    <row r="4" spans="1:9" ht="22.5" customHeight="1">
      <c r="A4" s="199" t="s">
        <v>105</v>
      </c>
      <c r="B4" s="199"/>
      <c r="C4" s="199"/>
      <c r="D4" s="199"/>
      <c r="E4" s="199"/>
      <c r="F4" s="199"/>
      <c r="G4" s="199"/>
      <c r="H4" s="199"/>
      <c r="I4" s="199"/>
    </row>
    <row r="5" spans="1:9" ht="15">
      <c r="A5" s="168" t="s">
        <v>399</v>
      </c>
      <c r="B5" s="168"/>
      <c r="C5" s="168"/>
      <c r="D5" s="168"/>
      <c r="E5" s="168"/>
      <c r="F5" s="168"/>
      <c r="G5" s="168"/>
      <c r="H5" s="168"/>
      <c r="I5" s="168"/>
    </row>
    <row r="6" spans="1:9" ht="15">
      <c r="A6" s="200" t="s">
        <v>71</v>
      </c>
      <c r="B6" s="201"/>
      <c r="C6" s="201"/>
      <c r="D6" s="201"/>
      <c r="E6" s="201"/>
      <c r="F6" s="201"/>
      <c r="G6" s="201"/>
      <c r="H6" s="201"/>
      <c r="I6" s="202"/>
    </row>
    <row r="7" spans="1:9" ht="15.75" customHeight="1">
      <c r="A7" s="176" t="s">
        <v>420</v>
      </c>
      <c r="B7" s="177"/>
      <c r="C7" s="177"/>
      <c r="D7" s="177"/>
      <c r="E7" s="177"/>
      <c r="F7" s="177"/>
      <c r="G7" s="177"/>
      <c r="H7" s="177"/>
      <c r="I7" s="178"/>
    </row>
    <row r="8" spans="1:56" s="83" customFormat="1" ht="12.75" customHeight="1">
      <c r="A8" s="168" t="s">
        <v>5</v>
      </c>
      <c r="B8" s="168" t="s">
        <v>6</v>
      </c>
      <c r="C8" s="162" t="s">
        <v>22</v>
      </c>
      <c r="D8" s="168" t="s">
        <v>7</v>
      </c>
      <c r="E8" s="179" t="s">
        <v>8</v>
      </c>
      <c r="F8" s="162" t="s">
        <v>9</v>
      </c>
      <c r="G8" s="203" t="s">
        <v>33</v>
      </c>
      <c r="H8" s="182" t="s">
        <v>40</v>
      </c>
      <c r="I8" s="164" t="s">
        <v>21</v>
      </c>
      <c r="J8" s="81"/>
      <c r="K8" s="81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</row>
    <row r="9" spans="1:56" s="83" customFormat="1" ht="29.25" customHeight="1">
      <c r="A9" s="168"/>
      <c r="B9" s="168"/>
      <c r="C9" s="163"/>
      <c r="D9" s="168"/>
      <c r="E9" s="179"/>
      <c r="F9" s="163"/>
      <c r="G9" s="204"/>
      <c r="H9" s="183"/>
      <c r="I9" s="164"/>
      <c r="J9" s="81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</row>
    <row r="10" spans="1:57" s="88" customFormat="1" ht="25.5" customHeight="1">
      <c r="A10" s="54" t="s">
        <v>0</v>
      </c>
      <c r="B10" s="55" t="s">
        <v>2</v>
      </c>
      <c r="C10" s="55"/>
      <c r="D10" s="56"/>
      <c r="E10" s="67"/>
      <c r="F10" s="57"/>
      <c r="G10" s="57"/>
      <c r="H10" s="91"/>
      <c r="I10" s="58">
        <f>SUM(I11:I14)</f>
        <v>0</v>
      </c>
      <c r="J10" s="84"/>
      <c r="K10" s="84"/>
      <c r="L10" s="85"/>
      <c r="M10" s="85"/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7"/>
    </row>
    <row r="11" spans="1:11" s="16" customFormat="1" ht="45">
      <c r="A11" s="73" t="s">
        <v>10</v>
      </c>
      <c r="B11" s="74" t="s">
        <v>83</v>
      </c>
      <c r="C11" s="65" t="s">
        <v>67</v>
      </c>
      <c r="D11" s="73" t="s">
        <v>1</v>
      </c>
      <c r="E11" s="72">
        <v>23.46</v>
      </c>
      <c r="F11" s="75"/>
      <c r="G11" s="76">
        <f>(F11*E11)</f>
        <v>0</v>
      </c>
      <c r="H11" s="92"/>
      <c r="I11" s="76">
        <f>TRUNC(G11+(G11*H11),2)</f>
        <v>0</v>
      </c>
      <c r="J11" s="49"/>
      <c r="K11" s="22"/>
    </row>
    <row r="12" spans="1:11" s="14" customFormat="1" ht="45">
      <c r="A12" s="73" t="s">
        <v>11</v>
      </c>
      <c r="B12" s="74" t="s">
        <v>82</v>
      </c>
      <c r="C12" s="65" t="s">
        <v>81</v>
      </c>
      <c r="D12" s="73" t="s">
        <v>23</v>
      </c>
      <c r="E12" s="72">
        <v>5.41</v>
      </c>
      <c r="F12" s="75"/>
      <c r="G12" s="76">
        <f>(F12*E12)</f>
        <v>0</v>
      </c>
      <c r="H12" s="92"/>
      <c r="I12" s="76">
        <f>TRUNC(G12+(G12*H12),2)</f>
        <v>0</v>
      </c>
      <c r="J12" s="50"/>
      <c r="K12" s="20"/>
    </row>
    <row r="13" spans="1:11" s="14" customFormat="1" ht="45">
      <c r="A13" s="73" t="s">
        <v>11</v>
      </c>
      <c r="B13" s="74" t="s">
        <v>85</v>
      </c>
      <c r="C13" s="65" t="s">
        <v>68</v>
      </c>
      <c r="D13" s="73" t="s">
        <v>1</v>
      </c>
      <c r="E13" s="72">
        <v>74.52</v>
      </c>
      <c r="F13" s="75"/>
      <c r="G13" s="76">
        <f>(F13*E13)</f>
        <v>0</v>
      </c>
      <c r="H13" s="92"/>
      <c r="I13" s="76">
        <f>TRUNC(G13+(G13*H13),2)</f>
        <v>0</v>
      </c>
      <c r="J13" s="50"/>
      <c r="K13" s="20"/>
    </row>
    <row r="14" spans="1:11" s="14" customFormat="1" ht="45">
      <c r="A14" s="73" t="s">
        <v>12</v>
      </c>
      <c r="B14" s="74" t="s">
        <v>84</v>
      </c>
      <c r="C14" s="65" t="s">
        <v>68</v>
      </c>
      <c r="D14" s="73" t="s">
        <v>1</v>
      </c>
      <c r="E14" s="72">
        <v>44</v>
      </c>
      <c r="F14" s="75"/>
      <c r="G14" s="76">
        <f>(F14*E14)</f>
        <v>0</v>
      </c>
      <c r="H14" s="92"/>
      <c r="I14" s="76">
        <f>TRUNC(G14+(G14*H14),2)</f>
        <v>0</v>
      </c>
      <c r="J14" s="50"/>
      <c r="K14" s="20"/>
    </row>
    <row r="15" spans="1:14" s="7" customFormat="1" ht="25.5" customHeight="1">
      <c r="A15" s="33">
        <v>2</v>
      </c>
      <c r="B15" s="30" t="s">
        <v>25</v>
      </c>
      <c r="C15" s="165"/>
      <c r="D15" s="166"/>
      <c r="E15" s="166"/>
      <c r="F15" s="166"/>
      <c r="G15" s="166"/>
      <c r="H15" s="167"/>
      <c r="I15" s="60">
        <f>SUM(I16:I29)</f>
        <v>0</v>
      </c>
      <c r="J15" s="51"/>
      <c r="K15" s="23"/>
      <c r="L15" s="12"/>
      <c r="M15" s="12"/>
      <c r="N15" s="12" t="s">
        <v>34</v>
      </c>
    </row>
    <row r="16" spans="1:11" s="14" customFormat="1" ht="120">
      <c r="A16" s="73" t="s">
        <v>13</v>
      </c>
      <c r="B16" s="74" t="s">
        <v>24</v>
      </c>
      <c r="C16" s="77" t="s">
        <v>425</v>
      </c>
      <c r="D16" s="73" t="s">
        <v>1</v>
      </c>
      <c r="E16" s="72">
        <v>44.08</v>
      </c>
      <c r="F16" s="76"/>
      <c r="G16" s="76">
        <f aca="true" t="shared" si="0" ref="G16:G29">(F16*E16)</f>
        <v>0</v>
      </c>
      <c r="H16" s="93"/>
      <c r="I16" s="76">
        <f aca="true" t="shared" si="1" ref="I16:I28">TRUNC(G16+(G16*H16),2)</f>
        <v>0</v>
      </c>
      <c r="J16" s="50"/>
      <c r="K16" s="20"/>
    </row>
    <row r="17" spans="1:11" s="14" customFormat="1" ht="120">
      <c r="A17" s="106" t="s">
        <v>388</v>
      </c>
      <c r="B17" s="124" t="s">
        <v>389</v>
      </c>
      <c r="C17" s="127" t="s">
        <v>425</v>
      </c>
      <c r="D17" s="106" t="s">
        <v>1</v>
      </c>
      <c r="E17" s="112">
        <v>50.38</v>
      </c>
      <c r="F17" s="107"/>
      <c r="G17" s="107">
        <f t="shared" si="0"/>
        <v>0</v>
      </c>
      <c r="H17" s="113"/>
      <c r="I17" s="107">
        <f>TRUNC(G17+(G17*H17),2)</f>
        <v>0</v>
      </c>
      <c r="J17" s="50"/>
      <c r="K17" s="20"/>
    </row>
    <row r="18" spans="1:9" s="78" customFormat="1" ht="105">
      <c r="A18" s="73" t="s">
        <v>27</v>
      </c>
      <c r="B18" s="74" t="s">
        <v>26</v>
      </c>
      <c r="C18" s="65" t="s">
        <v>424</v>
      </c>
      <c r="D18" s="73" t="s">
        <v>1</v>
      </c>
      <c r="E18" s="72">
        <v>152.58</v>
      </c>
      <c r="F18" s="76"/>
      <c r="G18" s="76">
        <f t="shared" si="0"/>
        <v>0</v>
      </c>
      <c r="H18" s="93"/>
      <c r="I18" s="76">
        <f t="shared" si="1"/>
        <v>0</v>
      </c>
    </row>
    <row r="19" spans="1:9" s="78" customFormat="1" ht="105">
      <c r="A19" s="106" t="s">
        <v>74</v>
      </c>
      <c r="B19" s="124" t="s">
        <v>390</v>
      </c>
      <c r="C19" s="125" t="s">
        <v>424</v>
      </c>
      <c r="D19" s="106" t="s">
        <v>1</v>
      </c>
      <c r="E19" s="112">
        <v>100.76</v>
      </c>
      <c r="F19" s="107"/>
      <c r="G19" s="107">
        <f t="shared" si="0"/>
        <v>0</v>
      </c>
      <c r="H19" s="113"/>
      <c r="I19" s="107">
        <f>TRUNC(G19+(G19*H19),2)</f>
        <v>0</v>
      </c>
    </row>
    <row r="20" spans="1:9" s="78" customFormat="1" ht="105">
      <c r="A20" s="73" t="s">
        <v>75</v>
      </c>
      <c r="B20" s="74" t="s">
        <v>29</v>
      </c>
      <c r="C20" s="48" t="s">
        <v>426</v>
      </c>
      <c r="D20" s="73" t="s">
        <v>1</v>
      </c>
      <c r="E20" s="72">
        <v>152.58</v>
      </c>
      <c r="F20" s="76"/>
      <c r="G20" s="76">
        <f t="shared" si="0"/>
        <v>0</v>
      </c>
      <c r="H20" s="93"/>
      <c r="I20" s="76">
        <f t="shared" si="1"/>
        <v>0</v>
      </c>
    </row>
    <row r="21" spans="1:9" s="78" customFormat="1" ht="105">
      <c r="A21" s="106" t="s">
        <v>76</v>
      </c>
      <c r="B21" s="124" t="s">
        <v>391</v>
      </c>
      <c r="C21" s="126" t="s">
        <v>426</v>
      </c>
      <c r="D21" s="106" t="s">
        <v>1</v>
      </c>
      <c r="E21" s="112">
        <v>100.76</v>
      </c>
      <c r="F21" s="107"/>
      <c r="G21" s="107">
        <f t="shared" si="0"/>
        <v>0</v>
      </c>
      <c r="H21" s="113"/>
      <c r="I21" s="107">
        <f>TRUNC(G21+(G21*H21),2)</f>
        <v>0</v>
      </c>
    </row>
    <row r="22" spans="1:9" s="78" customFormat="1" ht="45">
      <c r="A22" s="73" t="s">
        <v>79</v>
      </c>
      <c r="B22" s="74" t="s">
        <v>73</v>
      </c>
      <c r="C22" s="48" t="s">
        <v>427</v>
      </c>
      <c r="D22" s="73" t="s">
        <v>1</v>
      </c>
      <c r="E22" s="72">
        <v>76.29</v>
      </c>
      <c r="F22" s="76"/>
      <c r="G22" s="76">
        <f t="shared" si="0"/>
        <v>0</v>
      </c>
      <c r="H22" s="93"/>
      <c r="I22" s="76">
        <f t="shared" si="1"/>
        <v>0</v>
      </c>
    </row>
    <row r="23" spans="1:9" s="78" customFormat="1" ht="45">
      <c r="A23" s="106" t="s">
        <v>80</v>
      </c>
      <c r="B23" s="124" t="s">
        <v>392</v>
      </c>
      <c r="C23" s="126" t="s">
        <v>427</v>
      </c>
      <c r="D23" s="106" t="s">
        <v>1</v>
      </c>
      <c r="E23" s="112">
        <v>47.15</v>
      </c>
      <c r="F23" s="107"/>
      <c r="G23" s="107">
        <f t="shared" si="0"/>
        <v>0</v>
      </c>
      <c r="H23" s="113"/>
      <c r="I23" s="107">
        <f>TRUNC(G23+(G23*H23),2)</f>
        <v>0</v>
      </c>
    </row>
    <row r="24" spans="1:9" s="78" customFormat="1" ht="105">
      <c r="A24" s="73" t="s">
        <v>228</v>
      </c>
      <c r="B24" s="74" t="s">
        <v>77</v>
      </c>
      <c r="C24" s="48" t="s">
        <v>428</v>
      </c>
      <c r="D24" s="73" t="s">
        <v>1</v>
      </c>
      <c r="E24" s="72">
        <v>29.06</v>
      </c>
      <c r="F24" s="76"/>
      <c r="G24" s="76">
        <f t="shared" si="0"/>
        <v>0</v>
      </c>
      <c r="H24" s="93"/>
      <c r="I24" s="76">
        <f t="shared" si="1"/>
        <v>0</v>
      </c>
    </row>
    <row r="25" spans="1:9" s="78" customFormat="1" ht="75">
      <c r="A25" s="73" t="s">
        <v>394</v>
      </c>
      <c r="B25" s="74" t="s">
        <v>78</v>
      </c>
      <c r="C25" s="48" t="s">
        <v>429</v>
      </c>
      <c r="D25" s="73" t="s">
        <v>1</v>
      </c>
      <c r="E25" s="72">
        <v>50.06</v>
      </c>
      <c r="F25" s="76"/>
      <c r="G25" s="76">
        <f t="shared" si="0"/>
        <v>0</v>
      </c>
      <c r="H25" s="93"/>
      <c r="I25" s="76">
        <f t="shared" si="1"/>
        <v>0</v>
      </c>
    </row>
    <row r="26" spans="1:9" s="78" customFormat="1" ht="75">
      <c r="A26" s="106" t="s">
        <v>395</v>
      </c>
      <c r="B26" s="124" t="s">
        <v>393</v>
      </c>
      <c r="C26" s="126" t="s">
        <v>429</v>
      </c>
      <c r="D26" s="106" t="s">
        <v>1</v>
      </c>
      <c r="E26" s="112">
        <v>63.7</v>
      </c>
      <c r="F26" s="107"/>
      <c r="G26" s="107">
        <f t="shared" si="0"/>
        <v>0</v>
      </c>
      <c r="H26" s="113"/>
      <c r="I26" s="107">
        <f>TRUNC(G26+(G26*H26),2)</f>
        <v>0</v>
      </c>
    </row>
    <row r="27" spans="1:9" s="78" customFormat="1" ht="30">
      <c r="A27" s="73" t="s">
        <v>396</v>
      </c>
      <c r="B27" s="74" t="s">
        <v>87</v>
      </c>
      <c r="C27" s="74" t="s">
        <v>86</v>
      </c>
      <c r="D27" s="73" t="s">
        <v>1</v>
      </c>
      <c r="E27" s="72">
        <v>18.5</v>
      </c>
      <c r="F27" s="76"/>
      <c r="G27" s="76">
        <f t="shared" si="0"/>
        <v>0</v>
      </c>
      <c r="H27" s="93"/>
      <c r="I27" s="76">
        <f t="shared" si="1"/>
        <v>0</v>
      </c>
    </row>
    <row r="28" spans="1:9" s="78" customFormat="1" ht="60">
      <c r="A28" s="73" t="s">
        <v>397</v>
      </c>
      <c r="B28" s="74" t="s">
        <v>110</v>
      </c>
      <c r="C28" s="48" t="s">
        <v>109</v>
      </c>
      <c r="D28" s="73" t="s">
        <v>1</v>
      </c>
      <c r="E28" s="72">
        <v>72.63</v>
      </c>
      <c r="F28" s="76"/>
      <c r="G28" s="76">
        <f t="shared" si="0"/>
        <v>0</v>
      </c>
      <c r="H28" s="93"/>
      <c r="I28" s="76">
        <f t="shared" si="1"/>
        <v>0</v>
      </c>
    </row>
    <row r="29" spans="1:9" s="78" customFormat="1" ht="30">
      <c r="A29" s="73" t="s">
        <v>398</v>
      </c>
      <c r="B29" s="74" t="s">
        <v>110</v>
      </c>
      <c r="C29" s="48" t="s">
        <v>111</v>
      </c>
      <c r="D29" s="73" t="s">
        <v>1</v>
      </c>
      <c r="E29" s="72">
        <v>72.63</v>
      </c>
      <c r="F29" s="155"/>
      <c r="G29" s="155">
        <f t="shared" si="0"/>
        <v>0</v>
      </c>
      <c r="H29" s="156"/>
      <c r="I29" s="155">
        <f>TRUNC(G29+(G29*H29),2)</f>
        <v>0</v>
      </c>
    </row>
    <row r="30" spans="1:14" s="7" customFormat="1" ht="23.25" customHeight="1">
      <c r="A30" s="33">
        <v>3</v>
      </c>
      <c r="B30" s="30" t="s">
        <v>3</v>
      </c>
      <c r="C30" s="171"/>
      <c r="D30" s="172"/>
      <c r="E30" s="172"/>
      <c r="F30" s="172"/>
      <c r="G30" s="172"/>
      <c r="H30" s="173"/>
      <c r="I30" s="60">
        <f>SUM(I31:I33)</f>
        <v>0</v>
      </c>
      <c r="J30" s="52"/>
      <c r="K30" s="23"/>
      <c r="L30" s="12"/>
      <c r="M30" s="12"/>
      <c r="N30" s="12"/>
    </row>
    <row r="31" spans="1:9" s="78" customFormat="1" ht="30">
      <c r="A31" s="73" t="s">
        <v>14</v>
      </c>
      <c r="B31" s="74" t="s">
        <v>32</v>
      </c>
      <c r="C31" s="65" t="s">
        <v>69</v>
      </c>
      <c r="D31" s="73" t="s">
        <v>1</v>
      </c>
      <c r="E31" s="72">
        <v>2.35</v>
      </c>
      <c r="F31" s="76"/>
      <c r="G31" s="76">
        <f>(F31*E31)</f>
        <v>0</v>
      </c>
      <c r="H31" s="93"/>
      <c r="I31" s="76">
        <f>TRUNC(G31+(G31*H31),2)</f>
        <v>0</v>
      </c>
    </row>
    <row r="32" spans="1:9" s="78" customFormat="1" ht="75">
      <c r="A32" s="73" t="s">
        <v>28</v>
      </c>
      <c r="B32" s="74" t="s">
        <v>88</v>
      </c>
      <c r="C32" s="65" t="s">
        <v>445</v>
      </c>
      <c r="D32" s="73" t="s">
        <v>1</v>
      </c>
      <c r="E32" s="72">
        <v>73.26</v>
      </c>
      <c r="F32" s="76"/>
      <c r="G32" s="76">
        <f>(F32*E32)</f>
        <v>0</v>
      </c>
      <c r="H32" s="93"/>
      <c r="I32" s="76">
        <f>TRUNC(G32+(G32*H32),2)</f>
        <v>0</v>
      </c>
    </row>
    <row r="33" spans="1:9" s="78" customFormat="1" ht="75">
      <c r="A33" s="106" t="s">
        <v>402</v>
      </c>
      <c r="B33" s="124" t="s">
        <v>403</v>
      </c>
      <c r="C33" s="125" t="s">
        <v>445</v>
      </c>
      <c r="D33" s="106" t="s">
        <v>1</v>
      </c>
      <c r="E33" s="112">
        <v>24.8</v>
      </c>
      <c r="F33" s="107"/>
      <c r="G33" s="107">
        <f>(F33*E33)</f>
        <v>0</v>
      </c>
      <c r="H33" s="113"/>
      <c r="I33" s="107">
        <f>TRUNC(G33+(G33*H33),2)</f>
        <v>0</v>
      </c>
    </row>
    <row r="34" spans="1:14" s="7" customFormat="1" ht="28.5" customHeight="1">
      <c r="A34" s="33">
        <v>4</v>
      </c>
      <c r="B34" s="30" t="s">
        <v>216</v>
      </c>
      <c r="C34" s="171"/>
      <c r="D34" s="172"/>
      <c r="E34" s="172"/>
      <c r="F34" s="172"/>
      <c r="G34" s="172"/>
      <c r="H34" s="173"/>
      <c r="I34" s="60">
        <f>SUM(I35:I47)</f>
        <v>0</v>
      </c>
      <c r="J34" s="51"/>
      <c r="K34" s="23"/>
      <c r="L34" s="12"/>
      <c r="M34" s="12"/>
      <c r="N34" s="12"/>
    </row>
    <row r="35" spans="1:14" s="7" customFormat="1" ht="60">
      <c r="A35" s="28" t="s">
        <v>15</v>
      </c>
      <c r="B35" s="29" t="s">
        <v>92</v>
      </c>
      <c r="C35" s="79" t="s">
        <v>411</v>
      </c>
      <c r="D35" s="27" t="s">
        <v>62</v>
      </c>
      <c r="E35" s="72">
        <v>3</v>
      </c>
      <c r="F35" s="155"/>
      <c r="G35" s="155">
        <f aca="true" t="shared" si="2" ref="G35:G47">(F35*E35)</f>
        <v>0</v>
      </c>
      <c r="H35" s="156"/>
      <c r="I35" s="155">
        <f>TRUNC(G35+(G35*H35),2)</f>
        <v>0</v>
      </c>
      <c r="J35" s="52"/>
      <c r="K35" s="23"/>
      <c r="L35" s="12"/>
      <c r="M35" s="12"/>
      <c r="N35" s="12"/>
    </row>
    <row r="36" spans="1:14" s="7" customFormat="1" ht="60">
      <c r="A36" s="28" t="s">
        <v>16</v>
      </c>
      <c r="B36" s="29" t="s">
        <v>30</v>
      </c>
      <c r="C36" s="79" t="s">
        <v>410</v>
      </c>
      <c r="D36" s="27" t="s">
        <v>62</v>
      </c>
      <c r="E36" s="72">
        <v>5</v>
      </c>
      <c r="F36" s="155"/>
      <c r="G36" s="155">
        <f t="shared" si="2"/>
        <v>0</v>
      </c>
      <c r="H36" s="156"/>
      <c r="I36" s="155">
        <f>TRUNC(G36+(G36*H36),2)</f>
        <v>0</v>
      </c>
      <c r="J36" s="52"/>
      <c r="K36" s="23"/>
      <c r="L36" s="12"/>
      <c r="M36" s="12"/>
      <c r="N36" s="12"/>
    </row>
    <row r="37" spans="1:14" s="7" customFormat="1" ht="60">
      <c r="A37" s="109" t="s">
        <v>63</v>
      </c>
      <c r="B37" s="110" t="s">
        <v>414</v>
      </c>
      <c r="C37" s="133" t="s">
        <v>409</v>
      </c>
      <c r="D37" s="111" t="s">
        <v>62</v>
      </c>
      <c r="E37" s="112">
        <v>1</v>
      </c>
      <c r="F37" s="107"/>
      <c r="G37" s="107">
        <f t="shared" si="2"/>
        <v>0</v>
      </c>
      <c r="H37" s="113"/>
      <c r="I37" s="107">
        <f>TRUNC(G37+(G37*H37),2)</f>
        <v>0</v>
      </c>
      <c r="J37" s="52"/>
      <c r="K37" s="23"/>
      <c r="L37" s="12"/>
      <c r="M37" s="12"/>
      <c r="N37" s="12"/>
    </row>
    <row r="38" spans="1:14" s="7" customFormat="1" ht="30">
      <c r="A38" s="28" t="s">
        <v>93</v>
      </c>
      <c r="B38" s="29" t="s">
        <v>98</v>
      </c>
      <c r="C38" s="80" t="s">
        <v>99</v>
      </c>
      <c r="D38" s="27" t="s">
        <v>62</v>
      </c>
      <c r="E38" s="72">
        <v>6</v>
      </c>
      <c r="F38" s="76"/>
      <c r="G38" s="76">
        <f t="shared" si="2"/>
        <v>0</v>
      </c>
      <c r="H38" s="93"/>
      <c r="I38" s="76">
        <f aca="true" t="shared" si="3" ref="I38:I45">TRUNC(G38+(G38*H38),2)</f>
        <v>0</v>
      </c>
      <c r="J38" s="52"/>
      <c r="K38" s="23"/>
      <c r="L38" s="12"/>
      <c r="M38" s="12"/>
      <c r="N38" s="12"/>
    </row>
    <row r="39" spans="1:14" s="7" customFormat="1" ht="30">
      <c r="A39" s="28" t="s">
        <v>94</v>
      </c>
      <c r="B39" s="29" t="s">
        <v>98</v>
      </c>
      <c r="C39" s="80" t="s">
        <v>119</v>
      </c>
      <c r="D39" s="27" t="s">
        <v>62</v>
      </c>
      <c r="E39" s="161">
        <v>5</v>
      </c>
      <c r="F39" s="76"/>
      <c r="G39" s="76">
        <f t="shared" si="2"/>
        <v>0</v>
      </c>
      <c r="H39" s="93"/>
      <c r="I39" s="76">
        <f t="shared" si="3"/>
        <v>0</v>
      </c>
      <c r="J39" s="52"/>
      <c r="K39" s="23"/>
      <c r="L39" s="12"/>
      <c r="M39" s="12"/>
      <c r="N39" s="12"/>
    </row>
    <row r="40" spans="1:14" s="7" customFormat="1" ht="30">
      <c r="A40" s="28" t="s">
        <v>95</v>
      </c>
      <c r="B40" s="29" t="s">
        <v>100</v>
      </c>
      <c r="C40" s="80" t="s">
        <v>120</v>
      </c>
      <c r="D40" s="27" t="s">
        <v>62</v>
      </c>
      <c r="E40" s="72">
        <v>1</v>
      </c>
      <c r="F40" s="76"/>
      <c r="G40" s="76">
        <f t="shared" si="2"/>
        <v>0</v>
      </c>
      <c r="H40" s="93"/>
      <c r="I40" s="76">
        <f t="shared" si="3"/>
        <v>0</v>
      </c>
      <c r="J40" s="52"/>
      <c r="K40" s="23"/>
      <c r="L40" s="12"/>
      <c r="M40" s="12"/>
      <c r="N40" s="12"/>
    </row>
    <row r="41" spans="1:14" s="7" customFormat="1" ht="30">
      <c r="A41" s="28" t="s">
        <v>96</v>
      </c>
      <c r="B41" s="29" t="s">
        <v>101</v>
      </c>
      <c r="C41" s="80" t="s">
        <v>364</v>
      </c>
      <c r="D41" s="27" t="s">
        <v>62</v>
      </c>
      <c r="E41" s="72">
        <v>1</v>
      </c>
      <c r="F41" s="76"/>
      <c r="G41" s="76">
        <f t="shared" si="2"/>
        <v>0</v>
      </c>
      <c r="H41" s="93"/>
      <c r="I41" s="76">
        <f>TRUNC(G41+(G41*H41),2)</f>
        <v>0</v>
      </c>
      <c r="J41" s="52"/>
      <c r="K41" s="23"/>
      <c r="L41" s="12"/>
      <c r="M41" s="12"/>
      <c r="N41" s="12"/>
    </row>
    <row r="42" spans="1:14" s="7" customFormat="1" ht="30">
      <c r="A42" s="109" t="s">
        <v>97</v>
      </c>
      <c r="B42" s="110" t="s">
        <v>413</v>
      </c>
      <c r="C42" s="108" t="s">
        <v>408</v>
      </c>
      <c r="D42" s="111" t="s">
        <v>62</v>
      </c>
      <c r="E42" s="112">
        <v>1</v>
      </c>
      <c r="F42" s="107"/>
      <c r="G42" s="107">
        <f t="shared" si="2"/>
        <v>0</v>
      </c>
      <c r="H42" s="113"/>
      <c r="I42" s="107">
        <f t="shared" si="3"/>
        <v>0</v>
      </c>
      <c r="J42" s="52"/>
      <c r="K42" s="23"/>
      <c r="L42" s="12"/>
      <c r="M42" s="12"/>
      <c r="N42" s="12"/>
    </row>
    <row r="43" spans="1:14" s="7" customFormat="1" ht="30">
      <c r="A43" s="109" t="s">
        <v>220</v>
      </c>
      <c r="B43" s="110" t="s">
        <v>412</v>
      </c>
      <c r="C43" s="108" t="s">
        <v>406</v>
      </c>
      <c r="D43" s="111" t="s">
        <v>62</v>
      </c>
      <c r="E43" s="112">
        <v>1</v>
      </c>
      <c r="F43" s="107"/>
      <c r="G43" s="107">
        <f t="shared" si="2"/>
        <v>0</v>
      </c>
      <c r="H43" s="113"/>
      <c r="I43" s="107">
        <f>TRUNC(G43+(G43*H43),2)</f>
        <v>0</v>
      </c>
      <c r="J43" s="52"/>
      <c r="K43" s="23"/>
      <c r="L43" s="12"/>
      <c r="M43" s="12"/>
      <c r="N43" s="12"/>
    </row>
    <row r="44" spans="1:14" s="7" customFormat="1" ht="105">
      <c r="A44" s="28" t="s">
        <v>221</v>
      </c>
      <c r="B44" s="29" t="s">
        <v>98</v>
      </c>
      <c r="C44" s="157" t="s">
        <v>421</v>
      </c>
      <c r="D44" s="27" t="s">
        <v>62</v>
      </c>
      <c r="E44" s="72">
        <v>2</v>
      </c>
      <c r="F44" s="155"/>
      <c r="G44" s="155">
        <f t="shared" si="2"/>
        <v>0</v>
      </c>
      <c r="H44" s="156"/>
      <c r="I44" s="155">
        <f t="shared" si="3"/>
        <v>0</v>
      </c>
      <c r="J44" s="52"/>
      <c r="K44" s="23"/>
      <c r="L44" s="12"/>
      <c r="M44" s="12"/>
      <c r="N44" s="12"/>
    </row>
    <row r="45" spans="1:14" s="7" customFormat="1" ht="105">
      <c r="A45" s="28" t="s">
        <v>222</v>
      </c>
      <c r="B45" s="29" t="s">
        <v>98</v>
      </c>
      <c r="C45" s="157" t="s">
        <v>422</v>
      </c>
      <c r="D45" s="27" t="s">
        <v>62</v>
      </c>
      <c r="E45" s="72">
        <v>1</v>
      </c>
      <c r="F45" s="155"/>
      <c r="G45" s="155">
        <f t="shared" si="2"/>
        <v>0</v>
      </c>
      <c r="H45" s="156"/>
      <c r="I45" s="155">
        <f t="shared" si="3"/>
        <v>0</v>
      </c>
      <c r="J45" s="52"/>
      <c r="K45" s="23"/>
      <c r="L45" s="12"/>
      <c r="M45" s="12"/>
      <c r="N45" s="12"/>
    </row>
    <row r="46" spans="1:14" s="7" customFormat="1" ht="45">
      <c r="A46" s="109" t="s">
        <v>223</v>
      </c>
      <c r="B46" s="110" t="s">
        <v>423</v>
      </c>
      <c r="C46" s="135" t="s">
        <v>415</v>
      </c>
      <c r="D46" s="111" t="s">
        <v>62</v>
      </c>
      <c r="E46" s="106">
        <v>1</v>
      </c>
      <c r="F46" s="107"/>
      <c r="G46" s="107">
        <f t="shared" si="2"/>
        <v>0</v>
      </c>
      <c r="H46" s="113"/>
      <c r="I46" s="107">
        <f>TRUNC(G46+(G46*H46),2)</f>
        <v>0</v>
      </c>
      <c r="J46" s="52"/>
      <c r="K46" s="23"/>
      <c r="L46" s="12"/>
      <c r="M46" s="12"/>
      <c r="N46" s="12"/>
    </row>
    <row r="47" spans="1:14" s="7" customFormat="1" ht="45">
      <c r="A47" s="109" t="s">
        <v>407</v>
      </c>
      <c r="B47" s="110" t="s">
        <v>423</v>
      </c>
      <c r="C47" s="135" t="s">
        <v>416</v>
      </c>
      <c r="D47" s="111" t="s">
        <v>62</v>
      </c>
      <c r="E47" s="106">
        <v>1</v>
      </c>
      <c r="F47" s="107"/>
      <c r="G47" s="107">
        <f t="shared" si="2"/>
        <v>0</v>
      </c>
      <c r="H47" s="113"/>
      <c r="I47" s="107">
        <f>TRUNC(G47+(G47*H47),2)</f>
        <v>0</v>
      </c>
      <c r="J47" s="52"/>
      <c r="K47" s="23"/>
      <c r="L47" s="12"/>
      <c r="M47" s="12"/>
      <c r="N47" s="12"/>
    </row>
    <row r="48" spans="1:14" s="7" customFormat="1" ht="25.5" customHeight="1">
      <c r="A48" s="33">
        <v>5</v>
      </c>
      <c r="B48" s="30" t="s">
        <v>89</v>
      </c>
      <c r="C48" s="165"/>
      <c r="D48" s="166"/>
      <c r="E48" s="166"/>
      <c r="F48" s="166"/>
      <c r="G48" s="166"/>
      <c r="H48" s="167"/>
      <c r="I48" s="60">
        <f>SUM(I49:I50)</f>
        <v>0</v>
      </c>
      <c r="J48" s="51"/>
      <c r="K48" s="23"/>
      <c r="L48" s="12"/>
      <c r="M48" s="12"/>
      <c r="N48" s="12"/>
    </row>
    <row r="49" spans="1:9" s="78" customFormat="1" ht="45">
      <c r="A49" s="73" t="s">
        <v>17</v>
      </c>
      <c r="B49" s="99" t="s">
        <v>90</v>
      </c>
      <c r="C49" s="100" t="s">
        <v>91</v>
      </c>
      <c r="D49" s="73" t="s">
        <v>1</v>
      </c>
      <c r="E49" s="72">
        <v>115.51</v>
      </c>
      <c r="F49" s="76"/>
      <c r="G49" s="76">
        <f>(F49*E49)</f>
        <v>0</v>
      </c>
      <c r="H49" s="93"/>
      <c r="I49" s="76">
        <f>TRUNC(G49+(G49*H49),2)</f>
        <v>0</v>
      </c>
    </row>
    <row r="50" spans="1:9" s="78" customFormat="1" ht="45">
      <c r="A50" s="106" t="s">
        <v>400</v>
      </c>
      <c r="B50" s="143" t="s">
        <v>401</v>
      </c>
      <c r="C50" s="144" t="s">
        <v>91</v>
      </c>
      <c r="D50" s="106" t="s">
        <v>1</v>
      </c>
      <c r="E50" s="112">
        <v>22.72</v>
      </c>
      <c r="F50" s="107"/>
      <c r="G50" s="107">
        <f>(F50*E50)</f>
        <v>0</v>
      </c>
      <c r="H50" s="113"/>
      <c r="I50" s="107">
        <f>TRUNC(G50+(G50*H50),2)</f>
        <v>0</v>
      </c>
    </row>
    <row r="51" spans="1:11" s="12" customFormat="1" ht="26.25" customHeight="1">
      <c r="A51" s="33">
        <v>6</v>
      </c>
      <c r="B51" s="30" t="s">
        <v>37</v>
      </c>
      <c r="C51" s="165"/>
      <c r="D51" s="166"/>
      <c r="E51" s="166"/>
      <c r="F51" s="166"/>
      <c r="G51" s="166"/>
      <c r="H51" s="167"/>
      <c r="I51" s="60">
        <f>I52+I78+I87+I97+I104+I115+I118</f>
        <v>0</v>
      </c>
      <c r="J51" s="51"/>
      <c r="K51" s="23"/>
    </row>
    <row r="52" spans="1:11" s="12" customFormat="1" ht="30" customHeight="1">
      <c r="A52" s="33" t="s">
        <v>18</v>
      </c>
      <c r="B52" s="30" t="s">
        <v>240</v>
      </c>
      <c r="C52" s="165"/>
      <c r="D52" s="166"/>
      <c r="E52" s="166"/>
      <c r="F52" s="166"/>
      <c r="G52" s="166"/>
      <c r="H52" s="167"/>
      <c r="I52" s="60">
        <f>SUM(I53:I77)</f>
        <v>0</v>
      </c>
      <c r="J52" s="51"/>
      <c r="K52" s="23"/>
    </row>
    <row r="53" spans="1:14" s="13" customFormat="1" ht="30">
      <c r="A53" s="31" t="s">
        <v>246</v>
      </c>
      <c r="B53" s="29" t="s">
        <v>365</v>
      </c>
      <c r="C53" s="29" t="s">
        <v>366</v>
      </c>
      <c r="D53" s="32" t="s">
        <v>38</v>
      </c>
      <c r="E53" s="61">
        <v>6</v>
      </c>
      <c r="F53" s="27"/>
      <c r="G53" s="102">
        <f aca="true" t="shared" si="4" ref="G53:G77">(F53*E53)</f>
        <v>0</v>
      </c>
      <c r="H53" s="95"/>
      <c r="I53" s="102">
        <f aca="true" t="shared" si="5" ref="I53:I73">TRUNC(G53+(G53*H53),2)</f>
        <v>0</v>
      </c>
      <c r="J53" s="104"/>
      <c r="K53" s="24"/>
      <c r="L53" s="17"/>
      <c r="M53" s="17"/>
      <c r="N53" s="17"/>
    </row>
    <row r="54" spans="1:14" s="7" customFormat="1" ht="30">
      <c r="A54" s="31" t="s">
        <v>247</v>
      </c>
      <c r="B54" s="29" t="s">
        <v>365</v>
      </c>
      <c r="C54" s="29" t="s">
        <v>367</v>
      </c>
      <c r="D54" s="32" t="s">
        <v>38</v>
      </c>
      <c r="E54" s="61">
        <v>3</v>
      </c>
      <c r="F54" s="27"/>
      <c r="G54" s="102">
        <f t="shared" si="4"/>
        <v>0</v>
      </c>
      <c r="H54" s="95"/>
      <c r="I54" s="102">
        <f t="shared" si="5"/>
        <v>0</v>
      </c>
      <c r="J54" s="49"/>
      <c r="K54" s="23"/>
      <c r="L54" s="12"/>
      <c r="M54" s="12"/>
      <c r="N54" s="12"/>
    </row>
    <row r="55" spans="1:14" s="7" customFormat="1" ht="30">
      <c r="A55" s="31" t="s">
        <v>248</v>
      </c>
      <c r="B55" s="29" t="s">
        <v>365</v>
      </c>
      <c r="C55" s="29" t="s">
        <v>368</v>
      </c>
      <c r="D55" s="32" t="s">
        <v>38</v>
      </c>
      <c r="E55" s="61">
        <v>2</v>
      </c>
      <c r="F55" s="27"/>
      <c r="G55" s="102">
        <f t="shared" si="4"/>
        <v>0</v>
      </c>
      <c r="H55" s="95"/>
      <c r="I55" s="102">
        <f t="shared" si="5"/>
        <v>0</v>
      </c>
      <c r="J55" s="49"/>
      <c r="K55" s="23"/>
      <c r="L55" s="12"/>
      <c r="M55" s="12"/>
      <c r="N55" s="12"/>
    </row>
    <row r="56" spans="1:14" s="7" customFormat="1" ht="15" customHeight="1">
      <c r="A56" s="31" t="s">
        <v>249</v>
      </c>
      <c r="B56" s="29" t="s">
        <v>365</v>
      </c>
      <c r="C56" s="29" t="s">
        <v>369</v>
      </c>
      <c r="D56" s="32" t="s">
        <v>38</v>
      </c>
      <c r="E56" s="61">
        <v>1</v>
      </c>
      <c r="F56" s="27"/>
      <c r="G56" s="102">
        <f t="shared" si="4"/>
        <v>0</v>
      </c>
      <c r="H56" s="95"/>
      <c r="I56" s="102">
        <f t="shared" si="5"/>
        <v>0</v>
      </c>
      <c r="J56" s="49"/>
      <c r="K56" s="23"/>
      <c r="L56" s="12"/>
      <c r="M56" s="12"/>
      <c r="N56" s="12"/>
    </row>
    <row r="57" spans="1:14" s="7" customFormat="1" ht="30">
      <c r="A57" s="31" t="s">
        <v>250</v>
      </c>
      <c r="B57" s="29" t="s">
        <v>365</v>
      </c>
      <c r="C57" s="29" t="s">
        <v>370</v>
      </c>
      <c r="D57" s="32" t="s">
        <v>38</v>
      </c>
      <c r="E57" s="61">
        <v>2</v>
      </c>
      <c r="F57" s="27"/>
      <c r="G57" s="102">
        <f t="shared" si="4"/>
        <v>0</v>
      </c>
      <c r="H57" s="95"/>
      <c r="I57" s="102">
        <f t="shared" si="5"/>
        <v>0</v>
      </c>
      <c r="J57" s="49"/>
      <c r="K57" s="23"/>
      <c r="L57" s="12"/>
      <c r="M57" s="12"/>
      <c r="N57" s="12"/>
    </row>
    <row r="58" spans="1:14" s="7" customFormat="1" ht="30">
      <c r="A58" s="31" t="s">
        <v>251</v>
      </c>
      <c r="B58" s="29" t="s">
        <v>365</v>
      </c>
      <c r="C58" s="29" t="s">
        <v>371</v>
      </c>
      <c r="D58" s="32" t="s">
        <v>38</v>
      </c>
      <c r="E58" s="61">
        <v>1</v>
      </c>
      <c r="F58" s="27"/>
      <c r="G58" s="102">
        <f t="shared" si="4"/>
        <v>0</v>
      </c>
      <c r="H58" s="95"/>
      <c r="I58" s="102">
        <f t="shared" si="5"/>
        <v>0</v>
      </c>
      <c r="J58" s="49"/>
      <c r="K58" s="23"/>
      <c r="L58" s="12"/>
      <c r="M58" s="12"/>
      <c r="N58" s="12"/>
    </row>
    <row r="59" spans="1:14" s="7" customFormat="1" ht="30" customHeight="1">
      <c r="A59" s="31" t="s">
        <v>252</v>
      </c>
      <c r="B59" s="29" t="s">
        <v>365</v>
      </c>
      <c r="C59" s="29" t="s">
        <v>372</v>
      </c>
      <c r="D59" s="32" t="s">
        <v>38</v>
      </c>
      <c r="E59" s="61">
        <v>4</v>
      </c>
      <c r="F59" s="27"/>
      <c r="G59" s="102">
        <f t="shared" si="4"/>
        <v>0</v>
      </c>
      <c r="H59" s="95"/>
      <c r="I59" s="102">
        <f t="shared" si="5"/>
        <v>0</v>
      </c>
      <c r="J59" s="49"/>
      <c r="K59" s="23"/>
      <c r="L59" s="12"/>
      <c r="M59" s="12"/>
      <c r="N59" s="12"/>
    </row>
    <row r="60" spans="1:14" s="7" customFormat="1" ht="30">
      <c r="A60" s="31" t="s">
        <v>253</v>
      </c>
      <c r="B60" s="29" t="s">
        <v>373</v>
      </c>
      <c r="C60" s="29" t="s">
        <v>366</v>
      </c>
      <c r="D60" s="32" t="s">
        <v>38</v>
      </c>
      <c r="E60" s="61">
        <v>1</v>
      </c>
      <c r="F60" s="27"/>
      <c r="G60" s="102">
        <f t="shared" si="4"/>
        <v>0</v>
      </c>
      <c r="H60" s="95"/>
      <c r="I60" s="102">
        <f t="shared" si="5"/>
        <v>0</v>
      </c>
      <c r="J60" s="49"/>
      <c r="K60" s="23"/>
      <c r="L60" s="12"/>
      <c r="M60" s="12"/>
      <c r="N60" s="12"/>
    </row>
    <row r="61" spans="1:14" s="7" customFormat="1" ht="30">
      <c r="A61" s="31" t="s">
        <v>254</v>
      </c>
      <c r="B61" s="29" t="s">
        <v>374</v>
      </c>
      <c r="C61" s="29" t="s">
        <v>366</v>
      </c>
      <c r="D61" s="32" t="s">
        <v>38</v>
      </c>
      <c r="E61" s="61">
        <v>3</v>
      </c>
      <c r="F61" s="27"/>
      <c r="G61" s="102">
        <f t="shared" si="4"/>
        <v>0</v>
      </c>
      <c r="H61" s="95"/>
      <c r="I61" s="102">
        <f>TRUNC(G61+(G61*H61),2)</f>
        <v>0</v>
      </c>
      <c r="J61" s="49"/>
      <c r="K61" s="23"/>
      <c r="L61" s="12"/>
      <c r="M61" s="12"/>
      <c r="N61" s="12"/>
    </row>
    <row r="62" spans="1:14" s="7" customFormat="1" ht="30">
      <c r="A62" s="109" t="s">
        <v>254</v>
      </c>
      <c r="B62" s="110" t="s">
        <v>374</v>
      </c>
      <c r="C62" s="110" t="s">
        <v>366</v>
      </c>
      <c r="D62" s="149" t="s">
        <v>38</v>
      </c>
      <c r="E62" s="150">
        <v>4</v>
      </c>
      <c r="F62" s="111"/>
      <c r="G62" s="151">
        <f t="shared" si="4"/>
        <v>0</v>
      </c>
      <c r="H62" s="152"/>
      <c r="I62" s="151">
        <f t="shared" si="5"/>
        <v>0</v>
      </c>
      <c r="J62" s="49"/>
      <c r="K62" s="160"/>
      <c r="L62" s="12"/>
      <c r="M62" s="12"/>
      <c r="N62" s="12"/>
    </row>
    <row r="63" spans="1:14" s="7" customFormat="1" ht="30">
      <c r="A63" s="31" t="s">
        <v>255</v>
      </c>
      <c r="B63" s="29" t="s">
        <v>374</v>
      </c>
      <c r="C63" s="29" t="s">
        <v>367</v>
      </c>
      <c r="D63" s="32" t="s">
        <v>38</v>
      </c>
      <c r="E63" s="61">
        <v>2</v>
      </c>
      <c r="F63" s="27"/>
      <c r="G63" s="102">
        <f t="shared" si="4"/>
        <v>0</v>
      </c>
      <c r="H63" s="95"/>
      <c r="I63" s="102">
        <f t="shared" si="5"/>
        <v>0</v>
      </c>
      <c r="J63" s="49"/>
      <c r="K63" s="23"/>
      <c r="L63" s="12"/>
      <c r="M63" s="12"/>
      <c r="N63" s="12"/>
    </row>
    <row r="64" spans="1:14" s="7" customFormat="1" ht="45">
      <c r="A64" s="109" t="s">
        <v>256</v>
      </c>
      <c r="B64" s="110" t="s">
        <v>132</v>
      </c>
      <c r="C64" s="110" t="s">
        <v>121</v>
      </c>
      <c r="D64" s="149" t="s">
        <v>41</v>
      </c>
      <c r="E64" s="150">
        <v>450</v>
      </c>
      <c r="F64" s="111"/>
      <c r="G64" s="151">
        <f t="shared" si="4"/>
        <v>0</v>
      </c>
      <c r="H64" s="152"/>
      <c r="I64" s="151">
        <f t="shared" si="5"/>
        <v>0</v>
      </c>
      <c r="J64" s="49"/>
      <c r="K64" s="23"/>
      <c r="L64" s="12"/>
      <c r="M64" s="12"/>
      <c r="N64" s="12"/>
    </row>
    <row r="65" spans="1:14" s="7" customFormat="1" ht="45">
      <c r="A65" s="31" t="s">
        <v>257</v>
      </c>
      <c r="B65" s="29" t="s">
        <v>132</v>
      </c>
      <c r="C65" s="100" t="s">
        <v>122</v>
      </c>
      <c r="D65" s="32" t="s">
        <v>41</v>
      </c>
      <c r="E65" s="61">
        <v>30</v>
      </c>
      <c r="F65" s="27"/>
      <c r="G65" s="102">
        <f t="shared" si="4"/>
        <v>0</v>
      </c>
      <c r="H65" s="95"/>
      <c r="I65" s="102">
        <f t="shared" si="5"/>
        <v>0</v>
      </c>
      <c r="J65" s="49"/>
      <c r="K65" s="23"/>
      <c r="L65" s="12"/>
      <c r="M65" s="12"/>
      <c r="N65" s="12"/>
    </row>
    <row r="66" spans="1:14" s="7" customFormat="1" ht="45">
      <c r="A66" s="31" t="s">
        <v>258</v>
      </c>
      <c r="B66" s="29" t="s">
        <v>132</v>
      </c>
      <c r="C66" s="100" t="s">
        <v>123</v>
      </c>
      <c r="D66" s="32" t="s">
        <v>41</v>
      </c>
      <c r="E66" s="61">
        <v>50</v>
      </c>
      <c r="F66" s="27"/>
      <c r="G66" s="102">
        <f t="shared" si="4"/>
        <v>0</v>
      </c>
      <c r="H66" s="95"/>
      <c r="I66" s="102">
        <f t="shared" si="5"/>
        <v>0</v>
      </c>
      <c r="J66" s="49"/>
      <c r="K66" s="23"/>
      <c r="L66" s="12"/>
      <c r="M66" s="12"/>
      <c r="N66" s="12"/>
    </row>
    <row r="67" spans="1:14" s="7" customFormat="1" ht="45">
      <c r="A67" s="109" t="s">
        <v>259</v>
      </c>
      <c r="B67" s="110" t="s">
        <v>132</v>
      </c>
      <c r="C67" s="110" t="s">
        <v>124</v>
      </c>
      <c r="D67" s="149" t="s">
        <v>41</v>
      </c>
      <c r="E67" s="150">
        <v>460</v>
      </c>
      <c r="F67" s="111"/>
      <c r="G67" s="151">
        <f t="shared" si="4"/>
        <v>0</v>
      </c>
      <c r="H67" s="152"/>
      <c r="I67" s="151">
        <f t="shared" si="5"/>
        <v>0</v>
      </c>
      <c r="J67" s="49"/>
      <c r="K67" s="23"/>
      <c r="L67" s="12"/>
      <c r="M67" s="12"/>
      <c r="N67" s="12"/>
    </row>
    <row r="68" spans="1:14" s="7" customFormat="1" ht="45">
      <c r="A68" s="31" t="s">
        <v>260</v>
      </c>
      <c r="B68" s="29" t="s">
        <v>132</v>
      </c>
      <c r="C68" s="100" t="s">
        <v>125</v>
      </c>
      <c r="D68" s="32" t="s">
        <v>41</v>
      </c>
      <c r="E68" s="61">
        <v>30</v>
      </c>
      <c r="F68" s="27"/>
      <c r="G68" s="102">
        <f t="shared" si="4"/>
        <v>0</v>
      </c>
      <c r="H68" s="95"/>
      <c r="I68" s="102">
        <f t="shared" si="5"/>
        <v>0</v>
      </c>
      <c r="J68" s="49"/>
      <c r="K68" s="23"/>
      <c r="L68" s="12"/>
      <c r="M68" s="12"/>
      <c r="N68" s="12"/>
    </row>
    <row r="69" spans="1:14" s="7" customFormat="1" ht="45">
      <c r="A69" s="31" t="s">
        <v>261</v>
      </c>
      <c r="B69" s="29" t="s">
        <v>132</v>
      </c>
      <c r="C69" s="100" t="s">
        <v>126</v>
      </c>
      <c r="D69" s="32" t="s">
        <v>41</v>
      </c>
      <c r="E69" s="61">
        <v>50</v>
      </c>
      <c r="F69" s="27"/>
      <c r="G69" s="102">
        <f t="shared" si="4"/>
        <v>0</v>
      </c>
      <c r="H69" s="95"/>
      <c r="I69" s="102">
        <f t="shared" si="5"/>
        <v>0</v>
      </c>
      <c r="J69" s="49"/>
      <c r="K69" s="23"/>
      <c r="L69" s="12"/>
      <c r="M69" s="12"/>
      <c r="N69" s="12"/>
    </row>
    <row r="70" spans="1:14" s="7" customFormat="1" ht="45">
      <c r="A70" s="109" t="s">
        <v>262</v>
      </c>
      <c r="B70" s="110" t="s">
        <v>132</v>
      </c>
      <c r="C70" s="110" t="s">
        <v>127</v>
      </c>
      <c r="D70" s="149" t="s">
        <v>41</v>
      </c>
      <c r="E70" s="150">
        <v>460</v>
      </c>
      <c r="F70" s="111"/>
      <c r="G70" s="151">
        <f t="shared" si="4"/>
        <v>0</v>
      </c>
      <c r="H70" s="152"/>
      <c r="I70" s="151">
        <f t="shared" si="5"/>
        <v>0</v>
      </c>
      <c r="J70" s="49"/>
      <c r="K70" s="23"/>
      <c r="L70" s="12"/>
      <c r="M70" s="12"/>
      <c r="N70" s="12"/>
    </row>
    <row r="71" spans="1:14" s="7" customFormat="1" ht="45">
      <c r="A71" s="31" t="s">
        <v>375</v>
      </c>
      <c r="B71" s="29" t="s">
        <v>132</v>
      </c>
      <c r="C71" s="100" t="s">
        <v>128</v>
      </c>
      <c r="D71" s="32" t="s">
        <v>41</v>
      </c>
      <c r="E71" s="61">
        <v>30</v>
      </c>
      <c r="F71" s="27"/>
      <c r="G71" s="102">
        <f t="shared" si="4"/>
        <v>0</v>
      </c>
      <c r="H71" s="95"/>
      <c r="I71" s="102">
        <f t="shared" si="5"/>
        <v>0</v>
      </c>
      <c r="J71" s="49"/>
      <c r="K71" s="23"/>
      <c r="L71" s="12"/>
      <c r="M71" s="12"/>
      <c r="N71" s="12"/>
    </row>
    <row r="72" spans="1:14" s="7" customFormat="1" ht="45">
      <c r="A72" s="31" t="s">
        <v>376</v>
      </c>
      <c r="B72" s="29" t="s">
        <v>132</v>
      </c>
      <c r="C72" s="100" t="s">
        <v>129</v>
      </c>
      <c r="D72" s="32" t="s">
        <v>41</v>
      </c>
      <c r="E72" s="61">
        <v>50</v>
      </c>
      <c r="F72" s="27"/>
      <c r="G72" s="102">
        <f t="shared" si="4"/>
        <v>0</v>
      </c>
      <c r="H72" s="95"/>
      <c r="I72" s="102">
        <f t="shared" si="5"/>
        <v>0</v>
      </c>
      <c r="J72" s="49"/>
      <c r="K72" s="23"/>
      <c r="L72" s="12"/>
      <c r="M72" s="12"/>
      <c r="N72" s="12"/>
    </row>
    <row r="73" spans="1:14" s="7" customFormat="1" ht="45">
      <c r="A73" s="31" t="s">
        <v>377</v>
      </c>
      <c r="B73" s="29" t="s">
        <v>132</v>
      </c>
      <c r="C73" s="100" t="s">
        <v>130</v>
      </c>
      <c r="D73" s="32" t="s">
        <v>41</v>
      </c>
      <c r="E73" s="61">
        <v>70</v>
      </c>
      <c r="F73" s="27"/>
      <c r="G73" s="102">
        <f t="shared" si="4"/>
        <v>0</v>
      </c>
      <c r="H73" s="95"/>
      <c r="I73" s="102">
        <f t="shared" si="5"/>
        <v>0</v>
      </c>
      <c r="J73" s="49"/>
      <c r="K73" s="23"/>
      <c r="L73" s="12"/>
      <c r="M73" s="12"/>
      <c r="N73" s="12"/>
    </row>
    <row r="74" spans="1:14" s="7" customFormat="1" ht="60">
      <c r="A74" s="31" t="s">
        <v>378</v>
      </c>
      <c r="B74" s="29" t="s">
        <v>132</v>
      </c>
      <c r="C74" s="100" t="s">
        <v>131</v>
      </c>
      <c r="D74" s="32" t="s">
        <v>41</v>
      </c>
      <c r="E74" s="61">
        <v>50</v>
      </c>
      <c r="F74" s="27"/>
      <c r="G74" s="102">
        <f t="shared" si="4"/>
        <v>0</v>
      </c>
      <c r="H74" s="95"/>
      <c r="I74" s="102">
        <f>TRUNC(G74+(G74*H74),2)</f>
        <v>0</v>
      </c>
      <c r="J74" s="49"/>
      <c r="K74" s="23"/>
      <c r="L74" s="12"/>
      <c r="M74" s="12"/>
      <c r="N74" s="12"/>
    </row>
    <row r="75" spans="1:14" s="7" customFormat="1" ht="45">
      <c r="A75" s="109" t="s">
        <v>379</v>
      </c>
      <c r="B75" s="110" t="s">
        <v>64</v>
      </c>
      <c r="C75" s="110" t="s">
        <v>133</v>
      </c>
      <c r="D75" s="149" t="s">
        <v>38</v>
      </c>
      <c r="E75" s="150">
        <v>36</v>
      </c>
      <c r="F75" s="111"/>
      <c r="G75" s="151">
        <f t="shared" si="4"/>
        <v>0</v>
      </c>
      <c r="H75" s="152"/>
      <c r="I75" s="151">
        <f>TRUNC(G75+(G75*H75),2)</f>
        <v>0</v>
      </c>
      <c r="J75" s="49"/>
      <c r="K75" s="23"/>
      <c r="L75" s="12"/>
      <c r="M75" s="12"/>
      <c r="N75" s="12"/>
    </row>
    <row r="76" spans="1:14" s="7" customFormat="1" ht="45">
      <c r="A76" s="31" t="s">
        <v>380</v>
      </c>
      <c r="B76" s="29" t="s">
        <v>64</v>
      </c>
      <c r="C76" s="100" t="s">
        <v>163</v>
      </c>
      <c r="D76" s="32" t="s">
        <v>38</v>
      </c>
      <c r="E76" s="61">
        <v>1</v>
      </c>
      <c r="F76" s="27"/>
      <c r="G76" s="102">
        <f t="shared" si="4"/>
        <v>0</v>
      </c>
      <c r="H76" s="95"/>
      <c r="I76" s="102">
        <f>TRUNC(G76+(G76*H76),2)</f>
        <v>0</v>
      </c>
      <c r="J76" s="49"/>
      <c r="K76" s="23"/>
      <c r="L76" s="12"/>
      <c r="M76" s="12"/>
      <c r="N76" s="12"/>
    </row>
    <row r="77" spans="1:14" s="7" customFormat="1" ht="30" customHeight="1">
      <c r="A77" s="109" t="s">
        <v>381</v>
      </c>
      <c r="B77" s="110" t="s">
        <v>64</v>
      </c>
      <c r="C77" s="110" t="s">
        <v>134</v>
      </c>
      <c r="D77" s="149" t="s">
        <v>41</v>
      </c>
      <c r="E77" s="150">
        <v>30</v>
      </c>
      <c r="F77" s="111"/>
      <c r="G77" s="151">
        <f t="shared" si="4"/>
        <v>0</v>
      </c>
      <c r="H77" s="152"/>
      <c r="I77" s="151">
        <f>TRUNC(G77+(G77*H77),2)</f>
        <v>0</v>
      </c>
      <c r="J77" s="49"/>
      <c r="K77" s="23"/>
      <c r="L77" s="12"/>
      <c r="M77" s="12"/>
      <c r="N77" s="12"/>
    </row>
    <row r="78" spans="1:14" s="7" customFormat="1" ht="15">
      <c r="A78" s="33" t="s">
        <v>19</v>
      </c>
      <c r="B78" s="30" t="s">
        <v>241</v>
      </c>
      <c r="C78" s="165"/>
      <c r="D78" s="166"/>
      <c r="E78" s="166"/>
      <c r="F78" s="166"/>
      <c r="G78" s="166"/>
      <c r="H78" s="167"/>
      <c r="I78" s="60">
        <f>SUM(I79:I86)</f>
        <v>0</v>
      </c>
      <c r="J78" s="49"/>
      <c r="K78" s="23"/>
      <c r="L78" s="12"/>
      <c r="M78" s="12"/>
      <c r="N78" s="12"/>
    </row>
    <row r="79" spans="1:14" s="7" customFormat="1" ht="106.5">
      <c r="A79" s="31" t="s">
        <v>263</v>
      </c>
      <c r="B79" s="29" t="s">
        <v>31</v>
      </c>
      <c r="C79" s="100" t="s">
        <v>231</v>
      </c>
      <c r="D79" s="32" t="s">
        <v>38</v>
      </c>
      <c r="E79" s="61">
        <v>9</v>
      </c>
      <c r="F79" s="27"/>
      <c r="G79" s="102">
        <f aca="true" t="shared" si="6" ref="G79:G86">(F79*E79)</f>
        <v>0</v>
      </c>
      <c r="H79" s="95"/>
      <c r="I79" s="102">
        <f aca="true" t="shared" si="7" ref="I79:I86">TRUNC(G79+(G79*H79),2)</f>
        <v>0</v>
      </c>
      <c r="J79" s="49"/>
      <c r="K79" s="23"/>
      <c r="L79" s="12"/>
      <c r="M79" s="12"/>
      <c r="N79" s="12"/>
    </row>
    <row r="80" spans="1:14" s="7" customFormat="1" ht="91.5">
      <c r="A80" s="31" t="s">
        <v>264</v>
      </c>
      <c r="B80" s="29" t="s">
        <v>31</v>
      </c>
      <c r="C80" s="100" t="s">
        <v>232</v>
      </c>
      <c r="D80" s="32" t="s">
        <v>38</v>
      </c>
      <c r="E80" s="61">
        <v>1</v>
      </c>
      <c r="F80" s="27"/>
      <c r="G80" s="102">
        <f t="shared" si="6"/>
        <v>0</v>
      </c>
      <c r="H80" s="95"/>
      <c r="I80" s="102">
        <f t="shared" si="7"/>
        <v>0</v>
      </c>
      <c r="J80" s="49"/>
      <c r="K80" s="23"/>
      <c r="L80" s="12"/>
      <c r="M80" s="12"/>
      <c r="N80" s="12"/>
    </row>
    <row r="81" spans="1:14" s="7" customFormat="1" ht="91.5">
      <c r="A81" s="109" t="s">
        <v>265</v>
      </c>
      <c r="B81" s="110" t="s">
        <v>31</v>
      </c>
      <c r="C81" s="144" t="s">
        <v>418</v>
      </c>
      <c r="D81" s="149" t="s">
        <v>38</v>
      </c>
      <c r="E81" s="150">
        <v>8</v>
      </c>
      <c r="F81" s="111"/>
      <c r="G81" s="151">
        <f t="shared" si="6"/>
        <v>0</v>
      </c>
      <c r="H81" s="152"/>
      <c r="I81" s="151">
        <f>TRUNC(G81+(G81*H81),2)</f>
        <v>0</v>
      </c>
      <c r="J81" s="49"/>
      <c r="K81" s="23"/>
      <c r="L81" s="12"/>
      <c r="M81" s="12"/>
      <c r="N81" s="12"/>
    </row>
    <row r="82" spans="1:14" s="7" customFormat="1" ht="91.5">
      <c r="A82" s="31" t="s">
        <v>266</v>
      </c>
      <c r="B82" s="29" t="s">
        <v>31</v>
      </c>
      <c r="C82" s="100" t="s">
        <v>233</v>
      </c>
      <c r="D82" s="32" t="s">
        <v>38</v>
      </c>
      <c r="E82" s="61">
        <v>11</v>
      </c>
      <c r="F82" s="27"/>
      <c r="G82" s="102">
        <f t="shared" si="6"/>
        <v>0</v>
      </c>
      <c r="H82" s="95"/>
      <c r="I82" s="102">
        <f>TRUNC(G82+(G82*H82),2)</f>
        <v>0</v>
      </c>
      <c r="J82" s="49"/>
      <c r="K82" s="23"/>
      <c r="L82" s="12"/>
      <c r="M82" s="12"/>
      <c r="N82" s="12"/>
    </row>
    <row r="83" spans="1:14" s="7" customFormat="1" ht="38.25" customHeight="1">
      <c r="A83" s="109" t="s">
        <v>267</v>
      </c>
      <c r="B83" s="110" t="s">
        <v>31</v>
      </c>
      <c r="C83" s="144" t="s">
        <v>234</v>
      </c>
      <c r="D83" s="149" t="s">
        <v>38</v>
      </c>
      <c r="E83" s="150">
        <v>18</v>
      </c>
      <c r="F83" s="111"/>
      <c r="G83" s="151">
        <f t="shared" si="6"/>
        <v>0</v>
      </c>
      <c r="H83" s="152"/>
      <c r="I83" s="151">
        <f>TRUNC(G83+(G83*H83),2)</f>
        <v>0</v>
      </c>
      <c r="J83" s="49"/>
      <c r="K83" s="23"/>
      <c r="L83" s="12"/>
      <c r="M83" s="12"/>
      <c r="N83" s="12"/>
    </row>
    <row r="84" spans="1:14" s="7" customFormat="1" ht="49.5" customHeight="1">
      <c r="A84" s="109" t="s">
        <v>268</v>
      </c>
      <c r="B84" s="110" t="s">
        <v>31</v>
      </c>
      <c r="C84" s="144" t="s">
        <v>235</v>
      </c>
      <c r="D84" s="149" t="s">
        <v>38</v>
      </c>
      <c r="E84" s="150">
        <v>36</v>
      </c>
      <c r="F84" s="111"/>
      <c r="G84" s="151">
        <f t="shared" si="6"/>
        <v>0</v>
      </c>
      <c r="H84" s="152"/>
      <c r="I84" s="151">
        <f>TRUNC(G84+(G84*H84),2)</f>
        <v>0</v>
      </c>
      <c r="J84" s="49"/>
      <c r="K84" s="23"/>
      <c r="L84" s="12"/>
      <c r="M84" s="12"/>
      <c r="N84" s="12"/>
    </row>
    <row r="85" spans="1:14" s="7" customFormat="1" ht="37.5" customHeight="1">
      <c r="A85" s="31" t="s">
        <v>269</v>
      </c>
      <c r="B85" s="29" t="s">
        <v>31</v>
      </c>
      <c r="C85" s="100" t="s">
        <v>236</v>
      </c>
      <c r="D85" s="32" t="s">
        <v>38</v>
      </c>
      <c r="E85" s="61">
        <v>11</v>
      </c>
      <c r="F85" s="27"/>
      <c r="G85" s="102">
        <f t="shared" si="6"/>
        <v>0</v>
      </c>
      <c r="H85" s="95"/>
      <c r="I85" s="102">
        <f t="shared" si="7"/>
        <v>0</v>
      </c>
      <c r="J85" s="49"/>
      <c r="K85" s="23"/>
      <c r="L85" s="12"/>
      <c r="M85" s="12"/>
      <c r="N85" s="12"/>
    </row>
    <row r="86" spans="1:14" s="7" customFormat="1" ht="31.5" customHeight="1">
      <c r="A86" s="31" t="s">
        <v>270</v>
      </c>
      <c r="B86" s="29" t="s">
        <v>31</v>
      </c>
      <c r="C86" s="100" t="s">
        <v>237</v>
      </c>
      <c r="D86" s="32" t="s">
        <v>38</v>
      </c>
      <c r="E86" s="61">
        <v>22</v>
      </c>
      <c r="F86" s="27"/>
      <c r="G86" s="102">
        <f t="shared" si="6"/>
        <v>0</v>
      </c>
      <c r="H86" s="95"/>
      <c r="I86" s="102">
        <f t="shared" si="7"/>
        <v>0</v>
      </c>
      <c r="J86" s="49"/>
      <c r="K86" s="23"/>
      <c r="L86" s="12"/>
      <c r="M86" s="12"/>
      <c r="N86" s="12"/>
    </row>
    <row r="87" spans="1:14" s="7" customFormat="1" ht="15">
      <c r="A87" s="33" t="s">
        <v>35</v>
      </c>
      <c r="B87" s="30" t="s">
        <v>242</v>
      </c>
      <c r="C87" s="165"/>
      <c r="D87" s="166"/>
      <c r="E87" s="166"/>
      <c r="F87" s="166"/>
      <c r="G87" s="166"/>
      <c r="H87" s="167"/>
      <c r="I87" s="60">
        <f>SUM(I88:I96)</f>
        <v>0</v>
      </c>
      <c r="J87" s="49"/>
      <c r="K87" s="23"/>
      <c r="L87" s="12"/>
      <c r="M87" s="12"/>
      <c r="N87" s="12"/>
    </row>
    <row r="88" spans="1:14" s="7" customFormat="1" ht="60">
      <c r="A88" s="109" t="s">
        <v>271</v>
      </c>
      <c r="B88" s="110" t="s">
        <v>135</v>
      </c>
      <c r="C88" s="144" t="s">
        <v>165</v>
      </c>
      <c r="D88" s="149" t="s">
        <v>38</v>
      </c>
      <c r="E88" s="150">
        <v>62</v>
      </c>
      <c r="F88" s="111"/>
      <c r="G88" s="151">
        <f aca="true" t="shared" si="8" ref="G88:G96">(F88*E88)</f>
        <v>0</v>
      </c>
      <c r="H88" s="152"/>
      <c r="I88" s="151">
        <f aca="true" t="shared" si="9" ref="I88:I96">TRUNC(G88+(G88*H88),2)</f>
        <v>0</v>
      </c>
      <c r="J88" s="49"/>
      <c r="K88" s="23"/>
      <c r="L88" s="12"/>
      <c r="M88" s="12"/>
      <c r="N88" s="12"/>
    </row>
    <row r="89" spans="1:14" s="7" customFormat="1" ht="45">
      <c r="A89" s="109" t="s">
        <v>272</v>
      </c>
      <c r="B89" s="110" t="s">
        <v>135</v>
      </c>
      <c r="C89" s="144" t="s">
        <v>238</v>
      </c>
      <c r="D89" s="149" t="s">
        <v>38</v>
      </c>
      <c r="E89" s="150">
        <v>62</v>
      </c>
      <c r="F89" s="111"/>
      <c r="G89" s="151">
        <f t="shared" si="8"/>
        <v>0</v>
      </c>
      <c r="H89" s="152"/>
      <c r="I89" s="151">
        <f>TRUNC(G89+(G89*H89),2)</f>
        <v>0</v>
      </c>
      <c r="J89" s="49"/>
      <c r="K89" s="23"/>
      <c r="L89" s="12"/>
      <c r="M89" s="12"/>
      <c r="N89" s="12"/>
    </row>
    <row r="90" spans="1:14" s="7" customFormat="1" ht="45">
      <c r="A90" s="109" t="s">
        <v>273</v>
      </c>
      <c r="B90" s="110" t="s">
        <v>135</v>
      </c>
      <c r="C90" s="144" t="s">
        <v>239</v>
      </c>
      <c r="D90" s="149" t="s">
        <v>38</v>
      </c>
      <c r="E90" s="150">
        <v>62</v>
      </c>
      <c r="F90" s="111"/>
      <c r="G90" s="151">
        <f t="shared" si="8"/>
        <v>0</v>
      </c>
      <c r="H90" s="152"/>
      <c r="I90" s="151">
        <f>TRUNC(G90+(G90*H90),2)</f>
        <v>0</v>
      </c>
      <c r="J90" s="49"/>
      <c r="K90" s="23"/>
      <c r="L90" s="12"/>
      <c r="M90" s="12"/>
      <c r="N90" s="12"/>
    </row>
    <row r="91" spans="1:14" s="7" customFormat="1" ht="75">
      <c r="A91" s="109" t="s">
        <v>274</v>
      </c>
      <c r="B91" s="110" t="s">
        <v>135</v>
      </c>
      <c r="C91" s="144" t="s">
        <v>136</v>
      </c>
      <c r="D91" s="149" t="s">
        <v>38</v>
      </c>
      <c r="E91" s="150">
        <v>52</v>
      </c>
      <c r="F91" s="111"/>
      <c r="G91" s="151">
        <f t="shared" si="8"/>
        <v>0</v>
      </c>
      <c r="H91" s="152"/>
      <c r="I91" s="151">
        <f t="shared" si="9"/>
        <v>0</v>
      </c>
      <c r="J91" s="49"/>
      <c r="K91" s="23"/>
      <c r="L91" s="12"/>
      <c r="M91" s="12"/>
      <c r="N91" s="12"/>
    </row>
    <row r="92" spans="1:14" s="7" customFormat="1" ht="75">
      <c r="A92" s="31" t="s">
        <v>275</v>
      </c>
      <c r="B92" s="29" t="s">
        <v>135</v>
      </c>
      <c r="C92" s="100" t="s">
        <v>137</v>
      </c>
      <c r="D92" s="32" t="s">
        <v>38</v>
      </c>
      <c r="E92" s="61">
        <v>8</v>
      </c>
      <c r="F92" s="27"/>
      <c r="G92" s="102">
        <f t="shared" si="8"/>
        <v>0</v>
      </c>
      <c r="H92" s="95"/>
      <c r="I92" s="102">
        <f t="shared" si="9"/>
        <v>0</v>
      </c>
      <c r="J92" s="49"/>
      <c r="K92" s="23"/>
      <c r="L92" s="12"/>
      <c r="M92" s="12"/>
      <c r="N92" s="12"/>
    </row>
    <row r="93" spans="1:14" s="7" customFormat="1" ht="60">
      <c r="A93" s="109" t="s">
        <v>276</v>
      </c>
      <c r="B93" s="110" t="s">
        <v>135</v>
      </c>
      <c r="C93" s="144" t="s">
        <v>138</v>
      </c>
      <c r="D93" s="149" t="s">
        <v>38</v>
      </c>
      <c r="E93" s="150">
        <v>14</v>
      </c>
      <c r="F93" s="111"/>
      <c r="G93" s="151">
        <f t="shared" si="8"/>
        <v>0</v>
      </c>
      <c r="H93" s="152"/>
      <c r="I93" s="151">
        <f>TRUNC(G93+(G93*H93),2)</f>
        <v>0</v>
      </c>
      <c r="J93" s="49"/>
      <c r="K93" s="23"/>
      <c r="L93" s="12"/>
      <c r="M93" s="12"/>
      <c r="N93" s="12"/>
    </row>
    <row r="94" spans="1:14" s="7" customFormat="1" ht="30">
      <c r="A94" s="31" t="s">
        <v>277</v>
      </c>
      <c r="B94" s="29" t="s">
        <v>135</v>
      </c>
      <c r="C94" s="100" t="s">
        <v>139</v>
      </c>
      <c r="D94" s="32" t="s">
        <v>38</v>
      </c>
      <c r="E94" s="61">
        <v>1</v>
      </c>
      <c r="F94" s="27"/>
      <c r="G94" s="102">
        <f t="shared" si="8"/>
        <v>0</v>
      </c>
      <c r="H94" s="95"/>
      <c r="I94" s="102">
        <f>TRUNC(G94+(G94*H94),2)</f>
        <v>0</v>
      </c>
      <c r="J94" s="49"/>
      <c r="K94" s="23"/>
      <c r="L94" s="12"/>
      <c r="M94" s="12"/>
      <c r="N94" s="12"/>
    </row>
    <row r="95" spans="1:14" s="7" customFormat="1" ht="60">
      <c r="A95" s="109" t="s">
        <v>278</v>
      </c>
      <c r="B95" s="110" t="s">
        <v>135</v>
      </c>
      <c r="C95" s="144" t="s">
        <v>160</v>
      </c>
      <c r="D95" s="149" t="s">
        <v>38</v>
      </c>
      <c r="E95" s="150">
        <v>14</v>
      </c>
      <c r="F95" s="111"/>
      <c r="G95" s="151">
        <f t="shared" si="8"/>
        <v>0</v>
      </c>
      <c r="H95" s="152"/>
      <c r="I95" s="151">
        <f t="shared" si="9"/>
        <v>0</v>
      </c>
      <c r="J95" s="49"/>
      <c r="K95" s="23"/>
      <c r="L95" s="12"/>
      <c r="M95" s="12"/>
      <c r="N95" s="12"/>
    </row>
    <row r="96" spans="1:14" s="7" customFormat="1" ht="28.5" customHeight="1">
      <c r="A96" s="109" t="s">
        <v>279</v>
      </c>
      <c r="B96" s="110" t="s">
        <v>135</v>
      </c>
      <c r="C96" s="144" t="s">
        <v>161</v>
      </c>
      <c r="D96" s="149" t="s">
        <v>38</v>
      </c>
      <c r="E96" s="150">
        <v>4</v>
      </c>
      <c r="F96" s="111"/>
      <c r="G96" s="151">
        <f t="shared" si="8"/>
        <v>0</v>
      </c>
      <c r="H96" s="152"/>
      <c r="I96" s="151">
        <f t="shared" si="9"/>
        <v>0</v>
      </c>
      <c r="J96" s="49"/>
      <c r="K96" s="23"/>
      <c r="L96" s="12"/>
      <c r="M96" s="12"/>
      <c r="N96" s="12"/>
    </row>
    <row r="97" spans="1:14" s="7" customFormat="1" ht="15">
      <c r="A97" s="33" t="s">
        <v>36</v>
      </c>
      <c r="B97" s="30" t="s">
        <v>243</v>
      </c>
      <c r="C97" s="165"/>
      <c r="D97" s="166"/>
      <c r="E97" s="166"/>
      <c r="F97" s="166"/>
      <c r="G97" s="166"/>
      <c r="H97" s="167"/>
      <c r="I97" s="60">
        <f>SUM(I98:I103)</f>
        <v>0</v>
      </c>
      <c r="J97" s="49"/>
      <c r="K97" s="23"/>
      <c r="L97" s="12"/>
      <c r="M97" s="12"/>
      <c r="N97" s="12"/>
    </row>
    <row r="98" spans="1:14" s="7" customFormat="1" ht="75">
      <c r="A98" s="31" t="s">
        <v>280</v>
      </c>
      <c r="B98" s="29" t="s">
        <v>145</v>
      </c>
      <c r="C98" s="100" t="s">
        <v>140</v>
      </c>
      <c r="D98" s="32" t="s">
        <v>38</v>
      </c>
      <c r="E98" s="61">
        <v>6</v>
      </c>
      <c r="F98" s="27"/>
      <c r="G98" s="102">
        <f aca="true" t="shared" si="10" ref="G98:G103">(F98*E98)</f>
        <v>0</v>
      </c>
      <c r="H98" s="95"/>
      <c r="I98" s="102">
        <f aca="true" t="shared" si="11" ref="I98:I103">TRUNC(G98+(G98*H98),2)</f>
        <v>0</v>
      </c>
      <c r="J98" s="49"/>
      <c r="K98" s="23"/>
      <c r="L98" s="12"/>
      <c r="M98" s="12"/>
      <c r="N98" s="12"/>
    </row>
    <row r="99" spans="1:14" s="7" customFormat="1" ht="30">
      <c r="A99" s="31" t="s">
        <v>281</v>
      </c>
      <c r="B99" s="29" t="s">
        <v>145</v>
      </c>
      <c r="C99" s="100" t="s">
        <v>141</v>
      </c>
      <c r="D99" s="32" t="s">
        <v>38</v>
      </c>
      <c r="E99" s="61">
        <v>6</v>
      </c>
      <c r="F99" s="27"/>
      <c r="G99" s="102">
        <f t="shared" si="10"/>
        <v>0</v>
      </c>
      <c r="H99" s="95"/>
      <c r="I99" s="102">
        <f t="shared" si="11"/>
        <v>0</v>
      </c>
      <c r="J99" s="49"/>
      <c r="K99" s="23"/>
      <c r="L99" s="12"/>
      <c r="M99" s="12"/>
      <c r="N99" s="12"/>
    </row>
    <row r="100" spans="1:14" s="7" customFormat="1" ht="60">
      <c r="A100" s="31" t="s">
        <v>282</v>
      </c>
      <c r="B100" s="29" t="s">
        <v>145</v>
      </c>
      <c r="C100" s="100" t="s">
        <v>142</v>
      </c>
      <c r="D100" s="32" t="s">
        <v>38</v>
      </c>
      <c r="E100" s="61">
        <v>1</v>
      </c>
      <c r="F100" s="27"/>
      <c r="G100" s="102">
        <f t="shared" si="10"/>
        <v>0</v>
      </c>
      <c r="H100" s="95"/>
      <c r="I100" s="102">
        <f t="shared" si="11"/>
        <v>0</v>
      </c>
      <c r="J100" s="49"/>
      <c r="K100" s="23"/>
      <c r="L100" s="12"/>
      <c r="M100" s="12"/>
      <c r="N100" s="12"/>
    </row>
    <row r="101" spans="1:14" s="7" customFormat="1" ht="45">
      <c r="A101" s="31" t="s">
        <v>283</v>
      </c>
      <c r="B101" s="29" t="s">
        <v>145</v>
      </c>
      <c r="C101" s="100" t="s">
        <v>166</v>
      </c>
      <c r="D101" s="32" t="s">
        <v>38</v>
      </c>
      <c r="E101" s="61">
        <v>2</v>
      </c>
      <c r="F101" s="27"/>
      <c r="G101" s="102">
        <f t="shared" si="10"/>
        <v>0</v>
      </c>
      <c r="H101" s="95"/>
      <c r="I101" s="102">
        <f t="shared" si="11"/>
        <v>0</v>
      </c>
      <c r="J101" s="49"/>
      <c r="K101" s="23"/>
      <c r="L101" s="12"/>
      <c r="M101" s="12"/>
      <c r="N101" s="12"/>
    </row>
    <row r="102" spans="1:14" s="7" customFormat="1" ht="45">
      <c r="A102" s="31" t="s">
        <v>284</v>
      </c>
      <c r="B102" s="29" t="s">
        <v>145</v>
      </c>
      <c r="C102" s="100" t="s">
        <v>143</v>
      </c>
      <c r="D102" s="32" t="s">
        <v>38</v>
      </c>
      <c r="E102" s="61">
        <v>7</v>
      </c>
      <c r="F102" s="27"/>
      <c r="G102" s="102">
        <f t="shared" si="10"/>
        <v>0</v>
      </c>
      <c r="H102" s="95"/>
      <c r="I102" s="102">
        <f t="shared" si="11"/>
        <v>0</v>
      </c>
      <c r="J102" s="49"/>
      <c r="K102" s="23"/>
      <c r="L102" s="12"/>
      <c r="M102" s="12"/>
      <c r="N102" s="12"/>
    </row>
    <row r="103" spans="1:14" s="7" customFormat="1" ht="30.75" customHeight="1">
      <c r="A103" s="31" t="s">
        <v>285</v>
      </c>
      <c r="B103" s="29" t="s">
        <v>145</v>
      </c>
      <c r="C103" s="100" t="s">
        <v>144</v>
      </c>
      <c r="D103" s="32" t="s">
        <v>38</v>
      </c>
      <c r="E103" s="61">
        <v>13</v>
      </c>
      <c r="F103" s="27"/>
      <c r="G103" s="102">
        <f t="shared" si="10"/>
        <v>0</v>
      </c>
      <c r="H103" s="95"/>
      <c r="I103" s="102">
        <f t="shared" si="11"/>
        <v>0</v>
      </c>
      <c r="J103" s="49"/>
      <c r="K103" s="23"/>
      <c r="L103" s="12"/>
      <c r="M103" s="12"/>
      <c r="N103" s="12"/>
    </row>
    <row r="104" spans="1:14" s="7" customFormat="1" ht="15">
      <c r="A104" s="33" t="s">
        <v>39</v>
      </c>
      <c r="B104" s="30" t="s">
        <v>244</v>
      </c>
      <c r="C104" s="165"/>
      <c r="D104" s="166"/>
      <c r="E104" s="166"/>
      <c r="F104" s="166"/>
      <c r="G104" s="166"/>
      <c r="H104" s="167"/>
      <c r="I104" s="60">
        <f>SUM(I105:I114)</f>
        <v>0</v>
      </c>
      <c r="J104" s="49"/>
      <c r="K104" s="23"/>
      <c r="L104" s="12"/>
      <c r="M104" s="12"/>
      <c r="N104" s="12"/>
    </row>
    <row r="105" spans="1:14" s="7" customFormat="1" ht="30">
      <c r="A105" s="109" t="s">
        <v>286</v>
      </c>
      <c r="B105" s="110" t="s">
        <v>146</v>
      </c>
      <c r="C105" s="144" t="s">
        <v>147</v>
      </c>
      <c r="D105" s="149" t="s">
        <v>38</v>
      </c>
      <c r="E105" s="150">
        <v>47</v>
      </c>
      <c r="F105" s="111"/>
      <c r="G105" s="151">
        <f aca="true" t="shared" si="12" ref="G105:G114">(F105*E105)</f>
        <v>0</v>
      </c>
      <c r="H105" s="152"/>
      <c r="I105" s="151">
        <f aca="true" t="shared" si="13" ref="I105:I112">TRUNC(G105+(G105*H105),2)</f>
        <v>0</v>
      </c>
      <c r="J105" s="49"/>
      <c r="K105" s="23"/>
      <c r="L105" s="12"/>
      <c r="M105" s="12"/>
      <c r="N105" s="12"/>
    </row>
    <row r="106" spans="1:14" s="7" customFormat="1" ht="45">
      <c r="A106" s="109" t="s">
        <v>287</v>
      </c>
      <c r="B106" s="110" t="s">
        <v>146</v>
      </c>
      <c r="C106" s="144" t="s">
        <v>148</v>
      </c>
      <c r="D106" s="149" t="s">
        <v>38</v>
      </c>
      <c r="E106" s="150">
        <v>23</v>
      </c>
      <c r="F106" s="111"/>
      <c r="G106" s="151">
        <f t="shared" si="12"/>
        <v>0</v>
      </c>
      <c r="H106" s="152"/>
      <c r="I106" s="151">
        <f t="shared" si="13"/>
        <v>0</v>
      </c>
      <c r="J106" s="49"/>
      <c r="K106" s="23"/>
      <c r="L106" s="12"/>
      <c r="M106" s="12"/>
      <c r="N106" s="12"/>
    </row>
    <row r="107" spans="1:14" s="7" customFormat="1" ht="30">
      <c r="A107" s="31" t="s">
        <v>288</v>
      </c>
      <c r="B107" s="29" t="s">
        <v>146</v>
      </c>
      <c r="C107" s="100" t="s">
        <v>149</v>
      </c>
      <c r="D107" s="32" t="s">
        <v>38</v>
      </c>
      <c r="E107" s="61">
        <v>9</v>
      </c>
      <c r="F107" s="27"/>
      <c r="G107" s="102">
        <f t="shared" si="12"/>
        <v>0</v>
      </c>
      <c r="H107" s="95"/>
      <c r="I107" s="102">
        <f t="shared" si="13"/>
        <v>0</v>
      </c>
      <c r="J107" s="49"/>
      <c r="K107" s="23"/>
      <c r="L107" s="12"/>
      <c r="M107" s="12"/>
      <c r="N107" s="12"/>
    </row>
    <row r="108" spans="1:14" s="7" customFormat="1" ht="30">
      <c r="A108" s="31" t="s">
        <v>289</v>
      </c>
      <c r="B108" s="29" t="s">
        <v>146</v>
      </c>
      <c r="C108" s="100" t="s">
        <v>150</v>
      </c>
      <c r="D108" s="32" t="s">
        <v>38</v>
      </c>
      <c r="E108" s="61">
        <v>3</v>
      </c>
      <c r="F108" s="27"/>
      <c r="G108" s="102">
        <f t="shared" si="12"/>
        <v>0</v>
      </c>
      <c r="H108" s="95"/>
      <c r="I108" s="102">
        <f t="shared" si="13"/>
        <v>0</v>
      </c>
      <c r="J108" s="49"/>
      <c r="K108" s="23"/>
      <c r="L108" s="12"/>
      <c r="M108" s="12"/>
      <c r="N108" s="12"/>
    </row>
    <row r="109" spans="1:14" s="7" customFormat="1" ht="30">
      <c r="A109" s="109" t="s">
        <v>290</v>
      </c>
      <c r="B109" s="110" t="s">
        <v>146</v>
      </c>
      <c r="C109" s="144" t="s">
        <v>151</v>
      </c>
      <c r="D109" s="149" t="s">
        <v>38</v>
      </c>
      <c r="E109" s="150">
        <v>19</v>
      </c>
      <c r="F109" s="111"/>
      <c r="G109" s="151">
        <f t="shared" si="12"/>
        <v>0</v>
      </c>
      <c r="H109" s="152"/>
      <c r="I109" s="151">
        <f t="shared" si="13"/>
        <v>0</v>
      </c>
      <c r="J109" s="49"/>
      <c r="K109" s="23"/>
      <c r="L109" s="12"/>
      <c r="M109" s="12"/>
      <c r="N109" s="12"/>
    </row>
    <row r="110" spans="1:14" s="7" customFormat="1" ht="45">
      <c r="A110" s="109" t="s">
        <v>291</v>
      </c>
      <c r="B110" s="110" t="s">
        <v>146</v>
      </c>
      <c r="C110" s="144" t="s">
        <v>152</v>
      </c>
      <c r="D110" s="149" t="s">
        <v>38</v>
      </c>
      <c r="E110" s="150">
        <v>39</v>
      </c>
      <c r="F110" s="111"/>
      <c r="G110" s="151">
        <f t="shared" si="12"/>
        <v>0</v>
      </c>
      <c r="H110" s="152"/>
      <c r="I110" s="151">
        <f t="shared" si="13"/>
        <v>0</v>
      </c>
      <c r="J110" s="49"/>
      <c r="K110" s="23"/>
      <c r="L110" s="12"/>
      <c r="M110" s="12"/>
      <c r="N110" s="12"/>
    </row>
    <row r="111" spans="1:14" s="7" customFormat="1" ht="30">
      <c r="A111" s="31" t="s">
        <v>292</v>
      </c>
      <c r="B111" s="29" t="s">
        <v>146</v>
      </c>
      <c r="C111" s="100" t="s">
        <v>153</v>
      </c>
      <c r="D111" s="32" t="s">
        <v>38</v>
      </c>
      <c r="E111" s="61">
        <v>4</v>
      </c>
      <c r="F111" s="27"/>
      <c r="G111" s="102">
        <f t="shared" si="12"/>
        <v>0</v>
      </c>
      <c r="H111" s="95"/>
      <c r="I111" s="102">
        <f t="shared" si="13"/>
        <v>0</v>
      </c>
      <c r="J111" s="49"/>
      <c r="K111" s="23"/>
      <c r="L111" s="12"/>
      <c r="M111" s="12"/>
      <c r="N111" s="12"/>
    </row>
    <row r="112" spans="1:14" s="7" customFormat="1" ht="45">
      <c r="A112" s="31" t="s">
        <v>293</v>
      </c>
      <c r="B112" s="29" t="s">
        <v>146</v>
      </c>
      <c r="C112" s="100" t="s">
        <v>154</v>
      </c>
      <c r="D112" s="32" t="s">
        <v>38</v>
      </c>
      <c r="E112" s="61">
        <v>150</v>
      </c>
      <c r="F112" s="27"/>
      <c r="G112" s="102">
        <f t="shared" si="12"/>
        <v>0</v>
      </c>
      <c r="H112" s="95"/>
      <c r="I112" s="102">
        <f t="shared" si="13"/>
        <v>0</v>
      </c>
      <c r="J112" s="49"/>
      <c r="K112" s="23"/>
      <c r="L112" s="12"/>
      <c r="M112" s="12"/>
      <c r="N112" s="12"/>
    </row>
    <row r="113" spans="1:14" s="7" customFormat="1" ht="60">
      <c r="A113" s="109" t="s">
        <v>294</v>
      </c>
      <c r="B113" s="110" t="s">
        <v>146</v>
      </c>
      <c r="C113" s="144" t="s">
        <v>162</v>
      </c>
      <c r="D113" s="149" t="s">
        <v>38</v>
      </c>
      <c r="E113" s="150">
        <v>150</v>
      </c>
      <c r="F113" s="111"/>
      <c r="G113" s="151">
        <f t="shared" si="12"/>
        <v>0</v>
      </c>
      <c r="H113" s="152"/>
      <c r="I113" s="151">
        <f>TRUNC(G113+(G113*H113),2)</f>
        <v>0</v>
      </c>
      <c r="J113" s="49"/>
      <c r="K113" s="23"/>
      <c r="L113" s="12"/>
      <c r="M113" s="12"/>
      <c r="N113" s="12"/>
    </row>
    <row r="114" spans="1:14" s="7" customFormat="1" ht="36" customHeight="1">
      <c r="A114" s="109" t="s">
        <v>295</v>
      </c>
      <c r="B114" s="110" t="s">
        <v>146</v>
      </c>
      <c r="C114" s="144" t="s">
        <v>155</v>
      </c>
      <c r="D114" s="149" t="s">
        <v>38</v>
      </c>
      <c r="E114" s="150">
        <v>39</v>
      </c>
      <c r="F114" s="111"/>
      <c r="G114" s="151">
        <f t="shared" si="12"/>
        <v>0</v>
      </c>
      <c r="H114" s="152"/>
      <c r="I114" s="151">
        <f>TRUNC(G114+(G114*H114),2)</f>
        <v>0</v>
      </c>
      <c r="J114" s="49"/>
      <c r="K114" s="23"/>
      <c r="L114" s="12"/>
      <c r="M114" s="12"/>
      <c r="N114" s="12"/>
    </row>
    <row r="115" spans="1:14" s="7" customFormat="1" ht="15">
      <c r="A115" s="33" t="s">
        <v>72</v>
      </c>
      <c r="B115" s="30" t="s">
        <v>215</v>
      </c>
      <c r="C115" s="165"/>
      <c r="D115" s="166"/>
      <c r="E115" s="166"/>
      <c r="F115" s="166"/>
      <c r="G115" s="166"/>
      <c r="H115" s="167"/>
      <c r="I115" s="60">
        <f>SUM(I116:I117)</f>
        <v>0</v>
      </c>
      <c r="J115" s="49"/>
      <c r="K115" s="23"/>
      <c r="L115" s="12"/>
      <c r="M115" s="12"/>
      <c r="N115" s="12"/>
    </row>
    <row r="116" spans="1:14" s="7" customFormat="1" ht="75">
      <c r="A116" s="109" t="s">
        <v>296</v>
      </c>
      <c r="B116" s="110" t="s">
        <v>157</v>
      </c>
      <c r="C116" s="144" t="s">
        <v>156</v>
      </c>
      <c r="D116" s="149" t="s">
        <v>38</v>
      </c>
      <c r="E116" s="150">
        <v>6</v>
      </c>
      <c r="F116" s="111"/>
      <c r="G116" s="151">
        <f>(F116*E116)</f>
        <v>0</v>
      </c>
      <c r="H116" s="152"/>
      <c r="I116" s="151">
        <f>TRUNC(G116+(G116*H116),2)</f>
        <v>0</v>
      </c>
      <c r="J116" s="49"/>
      <c r="K116" s="23"/>
      <c r="L116" s="12"/>
      <c r="M116" s="12"/>
      <c r="N116" s="12"/>
    </row>
    <row r="117" spans="1:14" s="7" customFormat="1" ht="76.5">
      <c r="A117" s="145" t="s">
        <v>297</v>
      </c>
      <c r="B117" s="110" t="s">
        <v>157</v>
      </c>
      <c r="C117" s="144" t="s">
        <v>419</v>
      </c>
      <c r="D117" s="149" t="s">
        <v>38</v>
      </c>
      <c r="E117" s="144">
        <v>2</v>
      </c>
      <c r="F117" s="111"/>
      <c r="G117" s="151">
        <f>(F117*E117)</f>
        <v>0</v>
      </c>
      <c r="H117" s="152"/>
      <c r="I117" s="151">
        <f>TRUNC(G117+(G117*H117),2)</f>
        <v>0</v>
      </c>
      <c r="J117" s="49"/>
      <c r="K117" s="23"/>
      <c r="L117" s="12"/>
      <c r="M117" s="12"/>
      <c r="N117" s="12"/>
    </row>
    <row r="118" spans="1:14" s="7" customFormat="1" ht="15">
      <c r="A118" s="33" t="s">
        <v>164</v>
      </c>
      <c r="B118" s="30" t="s">
        <v>245</v>
      </c>
      <c r="C118" s="165"/>
      <c r="D118" s="166"/>
      <c r="E118" s="166"/>
      <c r="F118" s="166"/>
      <c r="G118" s="166"/>
      <c r="H118" s="167"/>
      <c r="I118" s="60">
        <f>SUM(I119:I120)</f>
        <v>0</v>
      </c>
      <c r="J118" s="49"/>
      <c r="K118" s="23"/>
      <c r="L118" s="12"/>
      <c r="M118" s="12"/>
      <c r="N118" s="12"/>
    </row>
    <row r="119" spans="1:14" s="7" customFormat="1" ht="105">
      <c r="A119" s="109" t="s">
        <v>298</v>
      </c>
      <c r="B119" s="110" t="s">
        <v>65</v>
      </c>
      <c r="C119" s="144" t="s">
        <v>158</v>
      </c>
      <c r="D119" s="149" t="s">
        <v>41</v>
      </c>
      <c r="E119" s="150">
        <v>420</v>
      </c>
      <c r="F119" s="111"/>
      <c r="G119" s="151">
        <f>(F119*E119)</f>
        <v>0</v>
      </c>
      <c r="H119" s="152"/>
      <c r="I119" s="151">
        <f>TRUNC(G119+(G119*H119),2)</f>
        <v>0</v>
      </c>
      <c r="J119" s="49"/>
      <c r="K119" s="23"/>
      <c r="L119" s="12"/>
      <c r="M119" s="12"/>
      <c r="N119" s="12"/>
    </row>
    <row r="120" spans="1:14" s="7" customFormat="1" ht="30">
      <c r="A120" s="109" t="s">
        <v>299</v>
      </c>
      <c r="B120" s="110" t="s">
        <v>65</v>
      </c>
      <c r="C120" s="144" t="s">
        <v>159</v>
      </c>
      <c r="D120" s="149" t="s">
        <v>41</v>
      </c>
      <c r="E120" s="150">
        <v>50</v>
      </c>
      <c r="F120" s="111"/>
      <c r="G120" s="151">
        <f>(F120*E120)</f>
        <v>0</v>
      </c>
      <c r="H120" s="152"/>
      <c r="I120" s="151">
        <f>TRUNC(G120+(G120*H120),2)</f>
        <v>0</v>
      </c>
      <c r="J120" s="49"/>
      <c r="K120" s="23"/>
      <c r="L120" s="12"/>
      <c r="M120" s="12"/>
      <c r="N120" s="12"/>
    </row>
    <row r="121" spans="1:14" s="1" customFormat="1" ht="30" customHeight="1">
      <c r="A121" s="33">
        <v>7</v>
      </c>
      <c r="B121" s="30" t="s">
        <v>103</v>
      </c>
      <c r="C121" s="30"/>
      <c r="D121" s="59"/>
      <c r="E121" s="68"/>
      <c r="F121" s="59"/>
      <c r="G121" s="59"/>
      <c r="H121" s="94"/>
      <c r="I121" s="60">
        <f>I122+I136+I167+I188</f>
        <v>0</v>
      </c>
      <c r="J121" s="51"/>
      <c r="K121" s="23"/>
      <c r="L121" s="12"/>
      <c r="M121" s="12"/>
      <c r="N121" s="12"/>
    </row>
    <row r="122" spans="1:14" s="1" customFormat="1" ht="30" customHeight="1">
      <c r="A122" s="33" t="s">
        <v>112</v>
      </c>
      <c r="B122" s="30" t="s">
        <v>300</v>
      </c>
      <c r="C122" s="30"/>
      <c r="D122" s="59"/>
      <c r="E122" s="68"/>
      <c r="F122" s="59"/>
      <c r="G122" s="59"/>
      <c r="H122" s="94"/>
      <c r="I122" s="60">
        <f>SUM(I123:I135)</f>
        <v>0</v>
      </c>
      <c r="J122" s="51"/>
      <c r="K122" s="23"/>
      <c r="L122" s="12"/>
      <c r="M122" s="12"/>
      <c r="N122" s="12"/>
    </row>
    <row r="123" spans="1:14" s="1" customFormat="1" ht="90">
      <c r="A123" s="28" t="s">
        <v>301</v>
      </c>
      <c r="B123" s="90" t="s">
        <v>108</v>
      </c>
      <c r="C123" s="90" t="s">
        <v>434</v>
      </c>
      <c r="D123" s="32" t="s">
        <v>38</v>
      </c>
      <c r="E123" s="61">
        <v>4</v>
      </c>
      <c r="F123" s="27"/>
      <c r="G123" s="76">
        <f aca="true" t="shared" si="14" ref="G123:G135">(F123*E123)</f>
        <v>0</v>
      </c>
      <c r="H123" s="95"/>
      <c r="I123" s="76">
        <f aca="true" t="shared" si="15" ref="I123:I131">TRUNC(G123+(G123*H123),2)</f>
        <v>0</v>
      </c>
      <c r="J123" s="51"/>
      <c r="K123" s="23"/>
      <c r="L123" s="12"/>
      <c r="M123" s="12"/>
      <c r="N123" s="12"/>
    </row>
    <row r="124" spans="1:14" s="1" customFormat="1" ht="60">
      <c r="A124" s="28" t="s">
        <v>302</v>
      </c>
      <c r="B124" s="90" t="s">
        <v>108</v>
      </c>
      <c r="C124" s="90" t="s">
        <v>435</v>
      </c>
      <c r="D124" s="32" t="s">
        <v>38</v>
      </c>
      <c r="E124" s="61">
        <v>7</v>
      </c>
      <c r="F124" s="27"/>
      <c r="G124" s="76">
        <f t="shared" si="14"/>
        <v>0</v>
      </c>
      <c r="H124" s="95"/>
      <c r="I124" s="76">
        <f t="shared" si="15"/>
        <v>0</v>
      </c>
      <c r="J124" s="51"/>
      <c r="K124" s="23"/>
      <c r="L124" s="12"/>
      <c r="M124" s="12"/>
      <c r="N124" s="12"/>
    </row>
    <row r="125" spans="1:14" s="1" customFormat="1" ht="90">
      <c r="A125" s="28" t="s">
        <v>303</v>
      </c>
      <c r="B125" s="90" t="s">
        <v>108</v>
      </c>
      <c r="C125" s="90" t="s">
        <v>437</v>
      </c>
      <c r="D125" s="32" t="s">
        <v>38</v>
      </c>
      <c r="E125" s="61">
        <v>2</v>
      </c>
      <c r="F125" s="27"/>
      <c r="G125" s="76">
        <f t="shared" si="14"/>
        <v>0</v>
      </c>
      <c r="H125" s="95"/>
      <c r="I125" s="76">
        <f t="shared" si="15"/>
        <v>0</v>
      </c>
      <c r="J125" s="51"/>
      <c r="K125" s="23"/>
      <c r="L125" s="12"/>
      <c r="M125" s="12"/>
      <c r="N125" s="12"/>
    </row>
    <row r="126" spans="1:14" s="1" customFormat="1" ht="45">
      <c r="A126" s="28" t="s">
        <v>304</v>
      </c>
      <c r="B126" s="90" t="s">
        <v>108</v>
      </c>
      <c r="C126" s="90" t="s">
        <v>436</v>
      </c>
      <c r="D126" s="32" t="s">
        <v>38</v>
      </c>
      <c r="E126" s="61">
        <v>1</v>
      </c>
      <c r="F126" s="27"/>
      <c r="G126" s="76">
        <f t="shared" si="14"/>
        <v>0</v>
      </c>
      <c r="H126" s="95"/>
      <c r="I126" s="76">
        <f t="shared" si="15"/>
        <v>0</v>
      </c>
      <c r="J126" s="51"/>
      <c r="K126" s="23"/>
      <c r="L126" s="12"/>
      <c r="M126" s="12"/>
      <c r="N126" s="12"/>
    </row>
    <row r="127" spans="1:14" s="1" customFormat="1" ht="30">
      <c r="A127" s="28" t="s">
        <v>305</v>
      </c>
      <c r="B127" s="90" t="s">
        <v>108</v>
      </c>
      <c r="C127" s="90" t="s">
        <v>438</v>
      </c>
      <c r="D127" s="32" t="s">
        <v>38</v>
      </c>
      <c r="E127" s="61">
        <v>1</v>
      </c>
      <c r="F127" s="158"/>
      <c r="G127" s="155">
        <f t="shared" si="14"/>
        <v>0</v>
      </c>
      <c r="H127" s="159"/>
      <c r="I127" s="155">
        <f t="shared" si="15"/>
        <v>0</v>
      </c>
      <c r="J127" s="51"/>
      <c r="K127" s="23"/>
      <c r="L127" s="12"/>
      <c r="M127" s="12"/>
      <c r="N127" s="12"/>
    </row>
    <row r="128" spans="1:14" s="1" customFormat="1" ht="60">
      <c r="A128" s="28" t="s">
        <v>306</v>
      </c>
      <c r="B128" s="90" t="s">
        <v>108</v>
      </c>
      <c r="C128" s="90" t="s">
        <v>439</v>
      </c>
      <c r="D128" s="32" t="s">
        <v>38</v>
      </c>
      <c r="E128" s="61">
        <v>7</v>
      </c>
      <c r="F128" s="27"/>
      <c r="G128" s="76">
        <f t="shared" si="14"/>
        <v>0</v>
      </c>
      <c r="H128" s="95"/>
      <c r="I128" s="76">
        <f t="shared" si="15"/>
        <v>0</v>
      </c>
      <c r="J128" s="51"/>
      <c r="K128" s="23"/>
      <c r="L128" s="12"/>
      <c r="M128" s="12"/>
      <c r="N128" s="12"/>
    </row>
    <row r="129" spans="1:14" s="1" customFormat="1" ht="60">
      <c r="A129" s="28" t="s">
        <v>307</v>
      </c>
      <c r="B129" s="90" t="s">
        <v>108</v>
      </c>
      <c r="C129" s="90" t="s">
        <v>444</v>
      </c>
      <c r="D129" s="32" t="s">
        <v>38</v>
      </c>
      <c r="E129" s="61">
        <v>2</v>
      </c>
      <c r="F129" s="27"/>
      <c r="G129" s="76">
        <f t="shared" si="14"/>
        <v>0</v>
      </c>
      <c r="H129" s="95"/>
      <c r="I129" s="76">
        <f t="shared" si="15"/>
        <v>0</v>
      </c>
      <c r="J129" s="51"/>
      <c r="K129" s="23"/>
      <c r="L129" s="12"/>
      <c r="M129" s="12"/>
      <c r="N129" s="12"/>
    </row>
    <row r="130" spans="1:14" s="1" customFormat="1" ht="60">
      <c r="A130" s="28" t="s">
        <v>308</v>
      </c>
      <c r="B130" s="90" t="s">
        <v>108</v>
      </c>
      <c r="C130" s="90" t="s">
        <v>440</v>
      </c>
      <c r="D130" s="32" t="s">
        <v>38</v>
      </c>
      <c r="E130" s="61">
        <v>1</v>
      </c>
      <c r="F130" s="27"/>
      <c r="G130" s="76">
        <f t="shared" si="14"/>
        <v>0</v>
      </c>
      <c r="H130" s="95"/>
      <c r="I130" s="76">
        <f>TRUNC(G130+(G130*H130),2)</f>
        <v>0</v>
      </c>
      <c r="J130" s="51"/>
      <c r="K130" s="23"/>
      <c r="L130" s="12"/>
      <c r="M130" s="12"/>
      <c r="N130" s="12"/>
    </row>
    <row r="131" spans="1:14" s="1" customFormat="1" ht="45">
      <c r="A131" s="28" t="s">
        <v>309</v>
      </c>
      <c r="B131" s="90" t="s">
        <v>108</v>
      </c>
      <c r="C131" s="90" t="s">
        <v>441</v>
      </c>
      <c r="D131" s="32" t="s">
        <v>38</v>
      </c>
      <c r="E131" s="61">
        <v>2</v>
      </c>
      <c r="F131" s="27"/>
      <c r="G131" s="76">
        <f t="shared" si="14"/>
        <v>0</v>
      </c>
      <c r="H131" s="95"/>
      <c r="I131" s="76">
        <f t="shared" si="15"/>
        <v>0</v>
      </c>
      <c r="J131" s="51"/>
      <c r="K131" s="23"/>
      <c r="L131" s="12"/>
      <c r="M131" s="12"/>
      <c r="N131" s="12"/>
    </row>
    <row r="132" spans="1:14" s="1" customFormat="1" ht="75">
      <c r="A132" s="28" t="s">
        <v>362</v>
      </c>
      <c r="B132" s="90" t="s">
        <v>108</v>
      </c>
      <c r="C132" s="90" t="s">
        <v>432</v>
      </c>
      <c r="D132" s="32" t="s">
        <v>38</v>
      </c>
      <c r="E132" s="61">
        <v>2</v>
      </c>
      <c r="F132" s="27"/>
      <c r="G132" s="76">
        <f t="shared" si="14"/>
        <v>0</v>
      </c>
      <c r="H132" s="95"/>
      <c r="I132" s="76">
        <f>TRUNC(G132+(G132*H132),2)</f>
        <v>0</v>
      </c>
      <c r="J132" s="51"/>
      <c r="K132" s="23"/>
      <c r="L132" s="12"/>
      <c r="M132" s="12"/>
      <c r="N132" s="12"/>
    </row>
    <row r="133" spans="1:14" s="1" customFormat="1" ht="45">
      <c r="A133" s="28" t="s">
        <v>363</v>
      </c>
      <c r="B133" s="90" t="s">
        <v>108</v>
      </c>
      <c r="C133" s="90" t="s">
        <v>433</v>
      </c>
      <c r="D133" s="32" t="s">
        <v>38</v>
      </c>
      <c r="E133" s="61">
        <v>11</v>
      </c>
      <c r="F133" s="27"/>
      <c r="G133" s="76">
        <f t="shared" si="14"/>
        <v>0</v>
      </c>
      <c r="H133" s="95"/>
      <c r="I133" s="76">
        <f>TRUNC(G133+(G133*H133),2)</f>
        <v>0</v>
      </c>
      <c r="J133" s="51"/>
      <c r="K133" s="23"/>
      <c r="L133" s="12"/>
      <c r="M133" s="12"/>
      <c r="N133" s="12"/>
    </row>
    <row r="134" spans="1:14" s="1" customFormat="1" ht="45">
      <c r="A134" s="28" t="s">
        <v>431</v>
      </c>
      <c r="B134" s="90" t="s">
        <v>108</v>
      </c>
      <c r="C134" s="90" t="s">
        <v>442</v>
      </c>
      <c r="D134" s="32" t="s">
        <v>38</v>
      </c>
      <c r="E134" s="61">
        <v>1</v>
      </c>
      <c r="F134" s="158"/>
      <c r="G134" s="155">
        <f t="shared" si="14"/>
        <v>0</v>
      </c>
      <c r="H134" s="159"/>
      <c r="I134" s="155">
        <f>TRUNC(G134+(G134*H134),2)</f>
        <v>0</v>
      </c>
      <c r="J134" s="51"/>
      <c r="K134" s="23"/>
      <c r="L134" s="12"/>
      <c r="M134" s="12"/>
      <c r="N134" s="12"/>
    </row>
    <row r="135" spans="1:14" s="1" customFormat="1" ht="60">
      <c r="A135" s="28" t="s">
        <v>447</v>
      </c>
      <c r="B135" s="90" t="s">
        <v>108</v>
      </c>
      <c r="C135" s="90" t="s">
        <v>443</v>
      </c>
      <c r="D135" s="32" t="s">
        <v>38</v>
      </c>
      <c r="E135" s="61">
        <v>1</v>
      </c>
      <c r="F135" s="158"/>
      <c r="G135" s="155">
        <f t="shared" si="14"/>
        <v>0</v>
      </c>
      <c r="H135" s="159"/>
      <c r="I135" s="155">
        <f>TRUNC(G135+(G135*H135),2)</f>
        <v>0</v>
      </c>
      <c r="J135" s="51"/>
      <c r="K135" s="23"/>
      <c r="L135" s="12"/>
      <c r="M135" s="12"/>
      <c r="N135" s="12"/>
    </row>
    <row r="136" spans="1:14" s="7" customFormat="1" ht="27" customHeight="1">
      <c r="A136" s="54" t="s">
        <v>113</v>
      </c>
      <c r="B136" s="55" t="s">
        <v>167</v>
      </c>
      <c r="C136" s="55"/>
      <c r="D136" s="56"/>
      <c r="E136" s="67"/>
      <c r="F136" s="57"/>
      <c r="G136" s="57"/>
      <c r="H136" s="91"/>
      <c r="I136" s="58">
        <f>SUM(I137:I166)</f>
        <v>0</v>
      </c>
      <c r="J136" s="51"/>
      <c r="K136" s="23"/>
      <c r="L136" s="12"/>
      <c r="M136" s="12"/>
      <c r="N136" s="12"/>
    </row>
    <row r="137" spans="1:14" s="7" customFormat="1" ht="30" customHeight="1">
      <c r="A137" s="73" t="s">
        <v>310</v>
      </c>
      <c r="B137" s="74" t="s">
        <v>384</v>
      </c>
      <c r="C137" s="65" t="s">
        <v>168</v>
      </c>
      <c r="D137" s="73" t="s">
        <v>169</v>
      </c>
      <c r="E137" s="72">
        <v>4</v>
      </c>
      <c r="F137" s="75"/>
      <c r="G137" s="76">
        <f aca="true" t="shared" si="16" ref="G137:G166">(F137*E137)</f>
        <v>0</v>
      </c>
      <c r="H137" s="92"/>
      <c r="I137" s="76">
        <f>TRUNC(G137+(G137*H137),2)</f>
        <v>0</v>
      </c>
      <c r="J137" s="51"/>
      <c r="K137" s="23"/>
      <c r="L137" s="12"/>
      <c r="M137" s="12"/>
      <c r="N137" s="12"/>
    </row>
    <row r="138" spans="1:14" s="7" customFormat="1" ht="30" customHeight="1">
      <c r="A138" s="73" t="s">
        <v>311</v>
      </c>
      <c r="B138" s="74" t="s">
        <v>170</v>
      </c>
      <c r="C138" s="65" t="s">
        <v>168</v>
      </c>
      <c r="D138" s="73" t="s">
        <v>169</v>
      </c>
      <c r="E138" s="72">
        <v>5</v>
      </c>
      <c r="F138" s="75"/>
      <c r="G138" s="76">
        <f t="shared" si="16"/>
        <v>0</v>
      </c>
      <c r="H138" s="92"/>
      <c r="I138" s="76">
        <f>TRUNC(G138+(G138*H138),2)</f>
        <v>0</v>
      </c>
      <c r="J138" s="51"/>
      <c r="K138" s="23"/>
      <c r="L138" s="12"/>
      <c r="M138" s="12"/>
      <c r="N138" s="12"/>
    </row>
    <row r="139" spans="1:14" s="7" customFormat="1" ht="30" customHeight="1">
      <c r="A139" s="73" t="s">
        <v>312</v>
      </c>
      <c r="B139" s="74" t="s">
        <v>171</v>
      </c>
      <c r="C139" s="65" t="s">
        <v>168</v>
      </c>
      <c r="D139" s="73" t="s">
        <v>169</v>
      </c>
      <c r="E139" s="72">
        <v>1</v>
      </c>
      <c r="F139" s="75"/>
      <c r="G139" s="76">
        <f t="shared" si="16"/>
        <v>0</v>
      </c>
      <c r="H139" s="92"/>
      <c r="I139" s="76">
        <f>TRUNC(G139+(G139*H139),2)</f>
        <v>0</v>
      </c>
      <c r="J139" s="51"/>
      <c r="K139" s="23"/>
      <c r="L139" s="12"/>
      <c r="M139" s="12"/>
      <c r="N139" s="12"/>
    </row>
    <row r="140" spans="1:14" s="7" customFormat="1" ht="30" customHeight="1">
      <c r="A140" s="73" t="s">
        <v>313</v>
      </c>
      <c r="B140" s="74" t="s">
        <v>172</v>
      </c>
      <c r="C140" s="65" t="s">
        <v>168</v>
      </c>
      <c r="D140" s="73" t="s">
        <v>169</v>
      </c>
      <c r="E140" s="72">
        <v>2</v>
      </c>
      <c r="F140" s="75"/>
      <c r="G140" s="76">
        <f t="shared" si="16"/>
        <v>0</v>
      </c>
      <c r="H140" s="92"/>
      <c r="I140" s="76">
        <f aca="true" t="shared" si="17" ref="I140:I165">TRUNC(G140+(G140*H140),2)</f>
        <v>0</v>
      </c>
      <c r="J140" s="51"/>
      <c r="K140" s="23"/>
      <c r="L140" s="12"/>
      <c r="M140" s="12"/>
      <c r="N140" s="12"/>
    </row>
    <row r="141" spans="1:14" s="7" customFormat="1" ht="30" customHeight="1">
      <c r="A141" s="73" t="s">
        <v>314</v>
      </c>
      <c r="B141" s="74" t="s">
        <v>173</v>
      </c>
      <c r="C141" s="65" t="s">
        <v>168</v>
      </c>
      <c r="D141" s="73" t="s">
        <v>169</v>
      </c>
      <c r="E141" s="72">
        <v>3</v>
      </c>
      <c r="F141" s="75"/>
      <c r="G141" s="76">
        <f t="shared" si="16"/>
        <v>0</v>
      </c>
      <c r="H141" s="92"/>
      <c r="I141" s="76">
        <f t="shared" si="17"/>
        <v>0</v>
      </c>
      <c r="J141" s="51"/>
      <c r="K141" s="23"/>
      <c r="L141" s="12"/>
      <c r="M141" s="12"/>
      <c r="N141" s="12"/>
    </row>
    <row r="142" spans="1:14" s="7" customFormat="1" ht="30" customHeight="1">
      <c r="A142" s="73" t="s">
        <v>315</v>
      </c>
      <c r="B142" s="74" t="s">
        <v>174</v>
      </c>
      <c r="C142" s="65" t="s">
        <v>168</v>
      </c>
      <c r="D142" s="73" t="s">
        <v>169</v>
      </c>
      <c r="E142" s="72">
        <v>2</v>
      </c>
      <c r="F142" s="75"/>
      <c r="G142" s="76">
        <f t="shared" si="16"/>
        <v>0</v>
      </c>
      <c r="H142" s="92"/>
      <c r="I142" s="76">
        <f t="shared" si="17"/>
        <v>0</v>
      </c>
      <c r="J142" s="51"/>
      <c r="K142" s="23"/>
      <c r="L142" s="12"/>
      <c r="M142" s="12"/>
      <c r="N142" s="12"/>
    </row>
    <row r="143" spans="1:14" s="7" customFormat="1" ht="30" customHeight="1">
      <c r="A143" s="73" t="s">
        <v>316</v>
      </c>
      <c r="B143" s="74" t="s">
        <v>175</v>
      </c>
      <c r="C143" s="65" t="s">
        <v>168</v>
      </c>
      <c r="D143" s="73" t="s">
        <v>169</v>
      </c>
      <c r="E143" s="72">
        <v>2</v>
      </c>
      <c r="F143" s="75"/>
      <c r="G143" s="76">
        <f t="shared" si="16"/>
        <v>0</v>
      </c>
      <c r="H143" s="92"/>
      <c r="I143" s="76">
        <f t="shared" si="17"/>
        <v>0</v>
      </c>
      <c r="J143" s="51"/>
      <c r="K143" s="23"/>
      <c r="L143" s="12"/>
      <c r="M143" s="12"/>
      <c r="N143" s="12"/>
    </row>
    <row r="144" spans="1:14" s="7" customFormat="1" ht="30" customHeight="1">
      <c r="A144" s="73" t="s">
        <v>317</v>
      </c>
      <c r="B144" s="74" t="s">
        <v>176</v>
      </c>
      <c r="C144" s="65" t="s">
        <v>168</v>
      </c>
      <c r="D144" s="73" t="s">
        <v>169</v>
      </c>
      <c r="E144" s="72">
        <v>2</v>
      </c>
      <c r="F144" s="75"/>
      <c r="G144" s="76">
        <f t="shared" si="16"/>
        <v>0</v>
      </c>
      <c r="H144" s="92"/>
      <c r="I144" s="76">
        <f t="shared" si="17"/>
        <v>0</v>
      </c>
      <c r="J144" s="51"/>
      <c r="K144" s="23"/>
      <c r="L144" s="12"/>
      <c r="M144" s="12"/>
      <c r="N144" s="12"/>
    </row>
    <row r="145" spans="1:14" s="7" customFormat="1" ht="30" customHeight="1">
      <c r="A145" s="73" t="s">
        <v>318</v>
      </c>
      <c r="B145" s="74" t="s">
        <v>387</v>
      </c>
      <c r="C145" s="65" t="s">
        <v>168</v>
      </c>
      <c r="D145" s="73" t="s">
        <v>169</v>
      </c>
      <c r="E145" s="72">
        <v>19</v>
      </c>
      <c r="F145" s="75"/>
      <c r="G145" s="76">
        <f t="shared" si="16"/>
        <v>0</v>
      </c>
      <c r="H145" s="92"/>
      <c r="I145" s="76">
        <f t="shared" si="17"/>
        <v>0</v>
      </c>
      <c r="J145" s="51"/>
      <c r="K145" s="23"/>
      <c r="L145" s="12"/>
      <c r="M145" s="12"/>
      <c r="N145" s="12"/>
    </row>
    <row r="146" spans="1:14" s="7" customFormat="1" ht="30" customHeight="1">
      <c r="A146" s="73" t="s">
        <v>319</v>
      </c>
      <c r="B146" s="74" t="s">
        <v>177</v>
      </c>
      <c r="C146" s="65" t="s">
        <v>168</v>
      </c>
      <c r="D146" s="73" t="s">
        <v>169</v>
      </c>
      <c r="E146" s="72">
        <v>8</v>
      </c>
      <c r="F146" s="75"/>
      <c r="G146" s="76">
        <f t="shared" si="16"/>
        <v>0</v>
      </c>
      <c r="H146" s="92"/>
      <c r="I146" s="76">
        <f t="shared" si="17"/>
        <v>0</v>
      </c>
      <c r="J146" s="51"/>
      <c r="K146" s="23"/>
      <c r="L146" s="12"/>
      <c r="M146" s="12"/>
      <c r="N146" s="12"/>
    </row>
    <row r="147" spans="1:14" s="7" customFormat="1" ht="30" customHeight="1">
      <c r="A147" s="73" t="s">
        <v>320</v>
      </c>
      <c r="B147" s="74" t="s">
        <v>178</v>
      </c>
      <c r="C147" s="65" t="s">
        <v>168</v>
      </c>
      <c r="D147" s="73" t="s">
        <v>169</v>
      </c>
      <c r="E147" s="72">
        <v>1</v>
      </c>
      <c r="F147" s="75"/>
      <c r="G147" s="76">
        <f t="shared" si="16"/>
        <v>0</v>
      </c>
      <c r="H147" s="92"/>
      <c r="I147" s="76">
        <f t="shared" si="17"/>
        <v>0</v>
      </c>
      <c r="J147" s="51"/>
      <c r="K147" s="23"/>
      <c r="L147" s="12"/>
      <c r="M147" s="12"/>
      <c r="N147" s="12"/>
    </row>
    <row r="148" spans="1:14" s="7" customFormat="1" ht="30" customHeight="1">
      <c r="A148" s="73" t="s">
        <v>321</v>
      </c>
      <c r="B148" s="74" t="s">
        <v>179</v>
      </c>
      <c r="C148" s="65" t="s">
        <v>168</v>
      </c>
      <c r="D148" s="73" t="s">
        <v>169</v>
      </c>
      <c r="E148" s="72">
        <v>1</v>
      </c>
      <c r="F148" s="75"/>
      <c r="G148" s="76">
        <f t="shared" si="16"/>
        <v>0</v>
      </c>
      <c r="H148" s="92"/>
      <c r="I148" s="76">
        <f t="shared" si="17"/>
        <v>0</v>
      </c>
      <c r="J148" s="51"/>
      <c r="K148" s="23"/>
      <c r="L148" s="12"/>
      <c r="M148" s="12"/>
      <c r="N148" s="12"/>
    </row>
    <row r="149" spans="1:14" s="7" customFormat="1" ht="30" customHeight="1">
      <c r="A149" s="73" t="s">
        <v>322</v>
      </c>
      <c r="B149" s="74" t="s">
        <v>180</v>
      </c>
      <c r="C149" s="65" t="s">
        <v>168</v>
      </c>
      <c r="D149" s="73" t="s">
        <v>169</v>
      </c>
      <c r="E149" s="72">
        <v>1</v>
      </c>
      <c r="F149" s="75"/>
      <c r="G149" s="76">
        <f t="shared" si="16"/>
        <v>0</v>
      </c>
      <c r="H149" s="92"/>
      <c r="I149" s="76">
        <f t="shared" si="17"/>
        <v>0</v>
      </c>
      <c r="J149" s="51"/>
      <c r="K149" s="23"/>
      <c r="L149" s="12"/>
      <c r="M149" s="12"/>
      <c r="N149" s="12"/>
    </row>
    <row r="150" spans="1:14" s="7" customFormat="1" ht="30" customHeight="1">
      <c r="A150" s="73" t="s">
        <v>323</v>
      </c>
      <c r="B150" s="74" t="s">
        <v>181</v>
      </c>
      <c r="C150" s="65" t="s">
        <v>168</v>
      </c>
      <c r="D150" s="73" t="s">
        <v>169</v>
      </c>
      <c r="E150" s="72">
        <v>3</v>
      </c>
      <c r="F150" s="75"/>
      <c r="G150" s="76">
        <f t="shared" si="16"/>
        <v>0</v>
      </c>
      <c r="H150" s="92"/>
      <c r="I150" s="76">
        <f t="shared" si="17"/>
        <v>0</v>
      </c>
      <c r="J150" s="51"/>
      <c r="K150" s="23"/>
      <c r="L150" s="12"/>
      <c r="M150" s="12"/>
      <c r="N150" s="12"/>
    </row>
    <row r="151" spans="1:14" s="7" customFormat="1" ht="30" customHeight="1">
      <c r="A151" s="73" t="s">
        <v>324</v>
      </c>
      <c r="B151" s="74" t="s">
        <v>382</v>
      </c>
      <c r="C151" s="65" t="s">
        <v>168</v>
      </c>
      <c r="D151" s="73" t="s">
        <v>169</v>
      </c>
      <c r="E151" s="72">
        <v>6</v>
      </c>
      <c r="F151" s="75"/>
      <c r="G151" s="76">
        <f t="shared" si="16"/>
        <v>0</v>
      </c>
      <c r="H151" s="92"/>
      <c r="I151" s="76">
        <f t="shared" si="17"/>
        <v>0</v>
      </c>
      <c r="J151" s="51"/>
      <c r="K151" s="23"/>
      <c r="L151" s="12"/>
      <c r="M151" s="12"/>
      <c r="N151" s="12"/>
    </row>
    <row r="152" spans="1:14" s="7" customFormat="1" ht="30" customHeight="1">
      <c r="A152" s="73" t="s">
        <v>325</v>
      </c>
      <c r="B152" s="74" t="s">
        <v>182</v>
      </c>
      <c r="C152" s="65" t="s">
        <v>168</v>
      </c>
      <c r="D152" s="73" t="s">
        <v>169</v>
      </c>
      <c r="E152" s="72">
        <v>6</v>
      </c>
      <c r="F152" s="75"/>
      <c r="G152" s="76">
        <f t="shared" si="16"/>
        <v>0</v>
      </c>
      <c r="H152" s="92"/>
      <c r="I152" s="76">
        <f t="shared" si="17"/>
        <v>0</v>
      </c>
      <c r="J152" s="51"/>
      <c r="K152" s="23"/>
      <c r="L152" s="12"/>
      <c r="M152" s="12"/>
      <c r="N152" s="12"/>
    </row>
    <row r="153" spans="1:14" s="7" customFormat="1" ht="30" customHeight="1">
      <c r="A153" s="73" t="s">
        <v>326</v>
      </c>
      <c r="B153" s="74" t="s">
        <v>183</v>
      </c>
      <c r="C153" s="65" t="s">
        <v>168</v>
      </c>
      <c r="D153" s="73" t="s">
        <v>169</v>
      </c>
      <c r="E153" s="72">
        <v>1</v>
      </c>
      <c r="F153" s="75"/>
      <c r="G153" s="76">
        <f t="shared" si="16"/>
        <v>0</v>
      </c>
      <c r="H153" s="92"/>
      <c r="I153" s="76">
        <f t="shared" si="17"/>
        <v>0</v>
      </c>
      <c r="J153" s="51"/>
      <c r="K153" s="23"/>
      <c r="L153" s="12"/>
      <c r="M153" s="12"/>
      <c r="N153" s="12"/>
    </row>
    <row r="154" spans="1:14" s="7" customFormat="1" ht="30" customHeight="1">
      <c r="A154" s="73" t="s">
        <v>327</v>
      </c>
      <c r="B154" s="74" t="s">
        <v>184</v>
      </c>
      <c r="C154" s="65" t="s">
        <v>168</v>
      </c>
      <c r="D154" s="73" t="s">
        <v>169</v>
      </c>
      <c r="E154" s="72">
        <v>1</v>
      </c>
      <c r="F154" s="75"/>
      <c r="G154" s="76">
        <f t="shared" si="16"/>
        <v>0</v>
      </c>
      <c r="H154" s="92"/>
      <c r="I154" s="76">
        <f t="shared" si="17"/>
        <v>0</v>
      </c>
      <c r="J154" s="51"/>
      <c r="K154" s="23"/>
      <c r="L154" s="12"/>
      <c r="M154" s="12"/>
      <c r="N154" s="12"/>
    </row>
    <row r="155" spans="1:14" s="7" customFormat="1" ht="30" customHeight="1">
      <c r="A155" s="73" t="s">
        <v>328</v>
      </c>
      <c r="B155" s="74" t="s">
        <v>185</v>
      </c>
      <c r="C155" s="65" t="s">
        <v>168</v>
      </c>
      <c r="D155" s="73" t="s">
        <v>169</v>
      </c>
      <c r="E155" s="72">
        <v>4</v>
      </c>
      <c r="F155" s="75"/>
      <c r="G155" s="76">
        <f t="shared" si="16"/>
        <v>0</v>
      </c>
      <c r="H155" s="92"/>
      <c r="I155" s="76">
        <f t="shared" si="17"/>
        <v>0</v>
      </c>
      <c r="J155" s="51"/>
      <c r="K155" s="23"/>
      <c r="L155" s="12"/>
      <c r="M155" s="12"/>
      <c r="N155" s="12"/>
    </row>
    <row r="156" spans="1:14" s="7" customFormat="1" ht="30" customHeight="1">
      <c r="A156" s="73" t="s">
        <v>329</v>
      </c>
      <c r="B156" s="74" t="s">
        <v>186</v>
      </c>
      <c r="C156" s="65" t="s">
        <v>168</v>
      </c>
      <c r="D156" s="73" t="s">
        <v>169</v>
      </c>
      <c r="E156" s="72">
        <v>2</v>
      </c>
      <c r="F156" s="75"/>
      <c r="G156" s="76">
        <f t="shared" si="16"/>
        <v>0</v>
      </c>
      <c r="H156" s="92"/>
      <c r="I156" s="76">
        <f t="shared" si="17"/>
        <v>0</v>
      </c>
      <c r="J156" s="51"/>
      <c r="K156" s="23"/>
      <c r="L156" s="12"/>
      <c r="M156" s="12"/>
      <c r="N156" s="12"/>
    </row>
    <row r="157" spans="1:14" s="7" customFormat="1" ht="30" customHeight="1">
      <c r="A157" s="73" t="s">
        <v>330</v>
      </c>
      <c r="B157" s="74" t="s">
        <v>187</v>
      </c>
      <c r="C157" s="65" t="s">
        <v>168</v>
      </c>
      <c r="D157" s="73" t="s">
        <v>169</v>
      </c>
      <c r="E157" s="72">
        <v>2</v>
      </c>
      <c r="F157" s="75"/>
      <c r="G157" s="76">
        <f t="shared" si="16"/>
        <v>0</v>
      </c>
      <c r="H157" s="92"/>
      <c r="I157" s="76">
        <f t="shared" si="17"/>
        <v>0</v>
      </c>
      <c r="J157" s="51"/>
      <c r="K157" s="23"/>
      <c r="L157" s="12"/>
      <c r="M157" s="12"/>
      <c r="N157" s="12"/>
    </row>
    <row r="158" spans="1:14" s="7" customFormat="1" ht="30" customHeight="1">
      <c r="A158" s="73" t="s">
        <v>331</v>
      </c>
      <c r="B158" s="74" t="s">
        <v>188</v>
      </c>
      <c r="C158" s="65" t="s">
        <v>168</v>
      </c>
      <c r="D158" s="73" t="s">
        <v>169</v>
      </c>
      <c r="E158" s="72">
        <v>3</v>
      </c>
      <c r="F158" s="75"/>
      <c r="G158" s="76">
        <f t="shared" si="16"/>
        <v>0</v>
      </c>
      <c r="H158" s="92"/>
      <c r="I158" s="76">
        <f t="shared" si="17"/>
        <v>0</v>
      </c>
      <c r="J158" s="51"/>
      <c r="K158" s="23"/>
      <c r="L158" s="12"/>
      <c r="M158" s="12"/>
      <c r="N158" s="12"/>
    </row>
    <row r="159" spans="1:14" s="7" customFormat="1" ht="30" customHeight="1">
      <c r="A159" s="73" t="s">
        <v>332</v>
      </c>
      <c r="B159" s="74" t="s">
        <v>189</v>
      </c>
      <c r="C159" s="65" t="s">
        <v>168</v>
      </c>
      <c r="D159" s="73" t="s">
        <v>169</v>
      </c>
      <c r="E159" s="72">
        <v>2</v>
      </c>
      <c r="F159" s="75"/>
      <c r="G159" s="76">
        <f t="shared" si="16"/>
        <v>0</v>
      </c>
      <c r="H159" s="92"/>
      <c r="I159" s="76">
        <f t="shared" si="17"/>
        <v>0</v>
      </c>
      <c r="J159" s="51"/>
      <c r="K159" s="23"/>
      <c r="L159" s="12"/>
      <c r="M159" s="12"/>
      <c r="N159" s="12"/>
    </row>
    <row r="160" spans="1:14" s="7" customFormat="1" ht="30" customHeight="1">
      <c r="A160" s="73" t="s">
        <v>333</v>
      </c>
      <c r="B160" s="74" t="s">
        <v>190</v>
      </c>
      <c r="C160" s="65" t="s">
        <v>168</v>
      </c>
      <c r="D160" s="73" t="s">
        <v>169</v>
      </c>
      <c r="E160" s="72">
        <v>4</v>
      </c>
      <c r="F160" s="75"/>
      <c r="G160" s="76">
        <f t="shared" si="16"/>
        <v>0</v>
      </c>
      <c r="H160" s="92"/>
      <c r="I160" s="76">
        <f t="shared" si="17"/>
        <v>0</v>
      </c>
      <c r="J160" s="51"/>
      <c r="K160" s="23"/>
      <c r="L160" s="12"/>
      <c r="M160" s="12"/>
      <c r="N160" s="12"/>
    </row>
    <row r="161" spans="1:14" s="7" customFormat="1" ht="30" customHeight="1">
      <c r="A161" s="73" t="s">
        <v>334</v>
      </c>
      <c r="B161" s="74" t="s">
        <v>191</v>
      </c>
      <c r="C161" s="65" t="s">
        <v>168</v>
      </c>
      <c r="D161" s="73" t="s">
        <v>169</v>
      </c>
      <c r="E161" s="72">
        <v>3</v>
      </c>
      <c r="F161" s="75"/>
      <c r="G161" s="76">
        <f t="shared" si="16"/>
        <v>0</v>
      </c>
      <c r="H161" s="92"/>
      <c r="I161" s="76">
        <f t="shared" si="17"/>
        <v>0</v>
      </c>
      <c r="J161" s="51"/>
      <c r="K161" s="23"/>
      <c r="L161" s="12"/>
      <c r="M161" s="12"/>
      <c r="N161" s="12"/>
    </row>
    <row r="162" spans="1:14" s="7" customFormat="1" ht="30" customHeight="1">
      <c r="A162" s="73" t="s">
        <v>335</v>
      </c>
      <c r="B162" s="74" t="s">
        <v>192</v>
      </c>
      <c r="C162" s="65" t="s">
        <v>168</v>
      </c>
      <c r="D162" s="73" t="s">
        <v>41</v>
      </c>
      <c r="E162" s="72">
        <v>11.35</v>
      </c>
      <c r="F162" s="75"/>
      <c r="G162" s="76">
        <f t="shared" si="16"/>
        <v>0</v>
      </c>
      <c r="H162" s="92"/>
      <c r="I162" s="76">
        <f t="shared" si="17"/>
        <v>0</v>
      </c>
      <c r="J162" s="51"/>
      <c r="K162" s="23"/>
      <c r="L162" s="12"/>
      <c r="M162" s="12"/>
      <c r="N162" s="12"/>
    </row>
    <row r="163" spans="1:14" s="7" customFormat="1" ht="30" customHeight="1">
      <c r="A163" s="73" t="s">
        <v>336</v>
      </c>
      <c r="B163" s="74" t="s">
        <v>193</v>
      </c>
      <c r="C163" s="65" t="s">
        <v>168</v>
      </c>
      <c r="D163" s="73" t="s">
        <v>41</v>
      </c>
      <c r="E163" s="72">
        <v>20</v>
      </c>
      <c r="F163" s="75"/>
      <c r="G163" s="76">
        <f t="shared" si="16"/>
        <v>0</v>
      </c>
      <c r="H163" s="92"/>
      <c r="I163" s="76">
        <f t="shared" si="17"/>
        <v>0</v>
      </c>
      <c r="J163" s="51"/>
      <c r="K163" s="23"/>
      <c r="L163" s="12"/>
      <c r="M163" s="12"/>
      <c r="N163" s="12"/>
    </row>
    <row r="164" spans="1:14" s="7" customFormat="1" ht="30" customHeight="1">
      <c r="A164" s="73" t="s">
        <v>337</v>
      </c>
      <c r="B164" s="74" t="s">
        <v>194</v>
      </c>
      <c r="C164" s="65" t="s">
        <v>168</v>
      </c>
      <c r="D164" s="73" t="s">
        <v>41</v>
      </c>
      <c r="E164" s="72">
        <v>22</v>
      </c>
      <c r="F164" s="75"/>
      <c r="G164" s="76">
        <f t="shared" si="16"/>
        <v>0</v>
      </c>
      <c r="H164" s="92"/>
      <c r="I164" s="76">
        <f t="shared" si="17"/>
        <v>0</v>
      </c>
      <c r="J164" s="51"/>
      <c r="K164" s="23"/>
      <c r="L164" s="12"/>
      <c r="M164" s="12"/>
      <c r="N164" s="12"/>
    </row>
    <row r="165" spans="1:14" s="7" customFormat="1" ht="30" customHeight="1">
      <c r="A165" s="73" t="s">
        <v>338</v>
      </c>
      <c r="B165" s="74" t="s">
        <v>195</v>
      </c>
      <c r="C165" s="65" t="s">
        <v>168</v>
      </c>
      <c r="D165" s="73" t="s">
        <v>41</v>
      </c>
      <c r="E165" s="72">
        <v>21</v>
      </c>
      <c r="F165" s="75"/>
      <c r="G165" s="76">
        <f t="shared" si="16"/>
        <v>0</v>
      </c>
      <c r="H165" s="92"/>
      <c r="I165" s="76">
        <f t="shared" si="17"/>
        <v>0</v>
      </c>
      <c r="J165" s="51"/>
      <c r="K165" s="23"/>
      <c r="L165" s="12"/>
      <c r="M165" s="12"/>
      <c r="N165" s="12"/>
    </row>
    <row r="166" spans="1:14" s="7" customFormat="1" ht="30" customHeight="1">
      <c r="A166" s="73" t="s">
        <v>339</v>
      </c>
      <c r="B166" s="74" t="s">
        <v>196</v>
      </c>
      <c r="C166" s="65" t="s">
        <v>168</v>
      </c>
      <c r="D166" s="73" t="s">
        <v>169</v>
      </c>
      <c r="E166" s="72">
        <v>2</v>
      </c>
      <c r="F166" s="75"/>
      <c r="G166" s="76">
        <f t="shared" si="16"/>
        <v>0</v>
      </c>
      <c r="H166" s="92"/>
      <c r="I166" s="76">
        <f>TRUNC(G166+(G166*H166),2)</f>
        <v>0</v>
      </c>
      <c r="J166" s="51"/>
      <c r="K166" s="23"/>
      <c r="L166" s="12"/>
      <c r="M166" s="12"/>
      <c r="N166" s="12"/>
    </row>
    <row r="167" spans="1:14" s="7" customFormat="1" ht="30" customHeight="1">
      <c r="A167" s="33" t="s">
        <v>114</v>
      </c>
      <c r="B167" s="30" t="s">
        <v>197</v>
      </c>
      <c r="C167" s="165"/>
      <c r="D167" s="166"/>
      <c r="E167" s="166"/>
      <c r="F167" s="166"/>
      <c r="G167" s="166"/>
      <c r="H167" s="167"/>
      <c r="I167" s="60">
        <f>SUM(I168:I187)</f>
        <v>0</v>
      </c>
      <c r="J167" s="51"/>
      <c r="K167" s="23"/>
      <c r="L167" s="12"/>
      <c r="M167" s="12"/>
      <c r="N167" s="12"/>
    </row>
    <row r="168" spans="1:14" s="7" customFormat="1" ht="30" customHeight="1">
      <c r="A168" s="73" t="s">
        <v>340</v>
      </c>
      <c r="B168" s="74" t="s">
        <v>198</v>
      </c>
      <c r="C168" s="77" t="s">
        <v>168</v>
      </c>
      <c r="D168" s="73" t="s">
        <v>169</v>
      </c>
      <c r="E168" s="72">
        <v>5</v>
      </c>
      <c r="F168" s="76"/>
      <c r="G168" s="76">
        <f aca="true" t="shared" si="18" ref="G168:G187">(F168*E168)</f>
        <v>0</v>
      </c>
      <c r="H168" s="93"/>
      <c r="I168" s="76">
        <f aca="true" t="shared" si="19" ref="I168:I174">TRUNC(G168+(G168*H168),2)</f>
        <v>0</v>
      </c>
      <c r="J168" s="51"/>
      <c r="K168" s="23"/>
      <c r="L168" s="12"/>
      <c r="M168" s="12"/>
      <c r="N168" s="12"/>
    </row>
    <row r="169" spans="1:14" s="7" customFormat="1" ht="30" customHeight="1">
      <c r="A169" s="73" t="s">
        <v>341</v>
      </c>
      <c r="B169" s="74" t="s">
        <v>199</v>
      </c>
      <c r="C169" s="77" t="s">
        <v>168</v>
      </c>
      <c r="D169" s="73" t="s">
        <v>169</v>
      </c>
      <c r="E169" s="72">
        <v>18</v>
      </c>
      <c r="F169" s="76"/>
      <c r="G169" s="76">
        <f t="shared" si="18"/>
        <v>0</v>
      </c>
      <c r="H169" s="93"/>
      <c r="I169" s="76">
        <f t="shared" si="19"/>
        <v>0</v>
      </c>
      <c r="J169" s="51"/>
      <c r="K169" s="23"/>
      <c r="L169" s="12"/>
      <c r="M169" s="12"/>
      <c r="N169" s="12"/>
    </row>
    <row r="170" spans="1:14" s="7" customFormat="1" ht="30" customHeight="1">
      <c r="A170" s="73" t="s">
        <v>342</v>
      </c>
      <c r="B170" s="74" t="s">
        <v>200</v>
      </c>
      <c r="C170" s="48" t="s">
        <v>168</v>
      </c>
      <c r="D170" s="73" t="s">
        <v>169</v>
      </c>
      <c r="E170" s="72">
        <v>4</v>
      </c>
      <c r="F170" s="76"/>
      <c r="G170" s="76">
        <f t="shared" si="18"/>
        <v>0</v>
      </c>
      <c r="H170" s="93"/>
      <c r="I170" s="76">
        <f t="shared" si="19"/>
        <v>0</v>
      </c>
      <c r="J170" s="51"/>
      <c r="K170" s="23"/>
      <c r="L170" s="12"/>
      <c r="M170" s="12"/>
      <c r="N170" s="12"/>
    </row>
    <row r="171" spans="1:14" s="7" customFormat="1" ht="30" customHeight="1">
      <c r="A171" s="73" t="s">
        <v>343</v>
      </c>
      <c r="B171" s="74" t="s">
        <v>201</v>
      </c>
      <c r="C171" s="48" t="s">
        <v>168</v>
      </c>
      <c r="D171" s="73" t="s">
        <v>169</v>
      </c>
      <c r="E171" s="72">
        <v>18</v>
      </c>
      <c r="F171" s="76"/>
      <c r="G171" s="76">
        <f t="shared" si="18"/>
        <v>0</v>
      </c>
      <c r="H171" s="93"/>
      <c r="I171" s="76">
        <f t="shared" si="19"/>
        <v>0</v>
      </c>
      <c r="J171" s="51"/>
      <c r="K171" s="23"/>
      <c r="L171" s="12"/>
      <c r="M171" s="12"/>
      <c r="N171" s="12"/>
    </row>
    <row r="172" spans="1:14" s="7" customFormat="1" ht="30" customHeight="1">
      <c r="A172" s="73" t="s">
        <v>344</v>
      </c>
      <c r="B172" s="74" t="s">
        <v>202</v>
      </c>
      <c r="C172" s="48" t="s">
        <v>168</v>
      </c>
      <c r="D172" s="73" t="s">
        <v>169</v>
      </c>
      <c r="E172" s="72">
        <v>6</v>
      </c>
      <c r="F172" s="76"/>
      <c r="G172" s="76">
        <f t="shared" si="18"/>
        <v>0</v>
      </c>
      <c r="H172" s="93"/>
      <c r="I172" s="76">
        <f t="shared" si="19"/>
        <v>0</v>
      </c>
      <c r="J172" s="51"/>
      <c r="K172" s="23"/>
      <c r="L172" s="12"/>
      <c r="M172" s="12"/>
      <c r="N172" s="12"/>
    </row>
    <row r="173" spans="1:14" s="7" customFormat="1" ht="30" customHeight="1">
      <c r="A173" s="73" t="s">
        <v>345</v>
      </c>
      <c r="B173" s="74" t="s">
        <v>203</v>
      </c>
      <c r="C173" s="48" t="s">
        <v>168</v>
      </c>
      <c r="D173" s="73" t="s">
        <v>169</v>
      </c>
      <c r="E173" s="72">
        <v>1</v>
      </c>
      <c r="F173" s="76"/>
      <c r="G173" s="76">
        <f t="shared" si="18"/>
        <v>0</v>
      </c>
      <c r="H173" s="93"/>
      <c r="I173" s="76">
        <f t="shared" si="19"/>
        <v>0</v>
      </c>
      <c r="J173" s="51"/>
      <c r="K173" s="23"/>
      <c r="L173" s="12"/>
      <c r="M173" s="12"/>
      <c r="N173" s="12"/>
    </row>
    <row r="174" spans="1:14" s="7" customFormat="1" ht="30" customHeight="1">
      <c r="A174" s="73" t="s">
        <v>346</v>
      </c>
      <c r="B174" s="74" t="s">
        <v>204</v>
      </c>
      <c r="C174" s="48" t="s">
        <v>168</v>
      </c>
      <c r="D174" s="73" t="s">
        <v>169</v>
      </c>
      <c r="E174" s="72">
        <v>11</v>
      </c>
      <c r="F174" s="76"/>
      <c r="G174" s="76">
        <f t="shared" si="18"/>
        <v>0</v>
      </c>
      <c r="H174" s="93"/>
      <c r="I174" s="76">
        <f t="shared" si="19"/>
        <v>0</v>
      </c>
      <c r="J174" s="51"/>
      <c r="K174" s="23"/>
      <c r="L174" s="12"/>
      <c r="M174" s="12"/>
      <c r="N174" s="12"/>
    </row>
    <row r="175" spans="1:14" s="7" customFormat="1" ht="30" customHeight="1">
      <c r="A175" s="73" t="s">
        <v>347</v>
      </c>
      <c r="B175" s="74" t="s">
        <v>205</v>
      </c>
      <c r="C175" s="48" t="s">
        <v>168</v>
      </c>
      <c r="D175" s="73" t="s">
        <v>169</v>
      </c>
      <c r="E175" s="72">
        <v>2</v>
      </c>
      <c r="F175" s="76"/>
      <c r="G175" s="76">
        <f t="shared" si="18"/>
        <v>0</v>
      </c>
      <c r="H175" s="93"/>
      <c r="I175" s="76">
        <f>TRUNC(G175+(G175*H175),2)</f>
        <v>0</v>
      </c>
      <c r="J175" s="51"/>
      <c r="K175" s="23"/>
      <c r="L175" s="12"/>
      <c r="M175" s="12"/>
      <c r="N175" s="12"/>
    </row>
    <row r="176" spans="1:14" s="7" customFormat="1" ht="30" customHeight="1">
      <c r="A176" s="73" t="s">
        <v>348</v>
      </c>
      <c r="B176" s="74" t="s">
        <v>206</v>
      </c>
      <c r="C176" s="48" t="s">
        <v>168</v>
      </c>
      <c r="D176" s="73" t="s">
        <v>169</v>
      </c>
      <c r="E176" s="72">
        <v>7</v>
      </c>
      <c r="F176" s="76"/>
      <c r="G176" s="76">
        <f t="shared" si="18"/>
        <v>0</v>
      </c>
      <c r="H176" s="93"/>
      <c r="I176" s="76">
        <f>TRUNC(G176+(G176*H176),2)</f>
        <v>0</v>
      </c>
      <c r="J176" s="51"/>
      <c r="K176" s="23"/>
      <c r="L176" s="12"/>
      <c r="M176" s="12"/>
      <c r="N176" s="12"/>
    </row>
    <row r="177" spans="1:14" s="7" customFormat="1" ht="30" customHeight="1">
      <c r="A177" s="73" t="s">
        <v>349</v>
      </c>
      <c r="B177" s="74" t="s">
        <v>207</v>
      </c>
      <c r="C177" s="48" t="s">
        <v>168</v>
      </c>
      <c r="D177" s="73" t="s">
        <v>169</v>
      </c>
      <c r="E177" s="72">
        <v>2</v>
      </c>
      <c r="F177" s="76"/>
      <c r="G177" s="76">
        <f t="shared" si="18"/>
        <v>0</v>
      </c>
      <c r="H177" s="93"/>
      <c r="I177" s="76">
        <f>TRUNC(G177+(G177*H177),2)</f>
        <v>0</v>
      </c>
      <c r="J177" s="51"/>
      <c r="K177" s="23"/>
      <c r="L177" s="12"/>
      <c r="M177" s="12"/>
      <c r="N177" s="12"/>
    </row>
    <row r="178" spans="1:14" s="7" customFormat="1" ht="30" customHeight="1">
      <c r="A178" s="73" t="s">
        <v>350</v>
      </c>
      <c r="B178" s="74" t="s">
        <v>385</v>
      </c>
      <c r="C178" s="48" t="s">
        <v>168</v>
      </c>
      <c r="D178" s="73" t="s">
        <v>169</v>
      </c>
      <c r="E178" s="72">
        <v>2</v>
      </c>
      <c r="F178" s="76"/>
      <c r="G178" s="76">
        <f t="shared" si="18"/>
        <v>0</v>
      </c>
      <c r="H178" s="93"/>
      <c r="I178" s="76">
        <f>TRUNC(G178+(G178*H178),2)</f>
        <v>0</v>
      </c>
      <c r="J178" s="51"/>
      <c r="K178" s="23"/>
      <c r="L178" s="12"/>
      <c r="M178" s="12"/>
      <c r="N178" s="12"/>
    </row>
    <row r="179" spans="1:14" s="7" customFormat="1" ht="30" customHeight="1">
      <c r="A179" s="73" t="s">
        <v>351</v>
      </c>
      <c r="B179" s="74" t="s">
        <v>208</v>
      </c>
      <c r="C179" s="48" t="s">
        <v>168</v>
      </c>
      <c r="D179" s="73" t="s">
        <v>169</v>
      </c>
      <c r="E179" s="72">
        <v>1</v>
      </c>
      <c r="F179" s="76"/>
      <c r="G179" s="76">
        <f t="shared" si="18"/>
        <v>0</v>
      </c>
      <c r="H179" s="93"/>
      <c r="I179" s="76">
        <f>TRUNC(G179+(G179*H179),2)</f>
        <v>0</v>
      </c>
      <c r="J179" s="51"/>
      <c r="K179" s="23"/>
      <c r="L179" s="12"/>
      <c r="M179" s="12"/>
      <c r="N179" s="12"/>
    </row>
    <row r="180" spans="1:14" s="7" customFormat="1" ht="30" customHeight="1">
      <c r="A180" s="73" t="s">
        <v>352</v>
      </c>
      <c r="B180" s="74" t="s">
        <v>209</v>
      </c>
      <c r="C180" s="48" t="s">
        <v>168</v>
      </c>
      <c r="D180" s="73" t="s">
        <v>169</v>
      </c>
      <c r="E180" s="72">
        <v>6</v>
      </c>
      <c r="F180" s="76"/>
      <c r="G180" s="76">
        <f t="shared" si="18"/>
        <v>0</v>
      </c>
      <c r="H180" s="93"/>
      <c r="I180" s="76">
        <f aca="true" t="shared" si="20" ref="I180:I187">TRUNC(G180+(G180*H180),2)</f>
        <v>0</v>
      </c>
      <c r="J180" s="51"/>
      <c r="K180" s="23"/>
      <c r="L180" s="12"/>
      <c r="M180" s="12"/>
      <c r="N180" s="12"/>
    </row>
    <row r="181" spans="1:14" s="7" customFormat="1" ht="30" customHeight="1">
      <c r="A181" s="73" t="s">
        <v>353</v>
      </c>
      <c r="B181" s="74" t="s">
        <v>210</v>
      </c>
      <c r="C181" s="48" t="s">
        <v>168</v>
      </c>
      <c r="D181" s="73" t="s">
        <v>169</v>
      </c>
      <c r="E181" s="72">
        <v>2</v>
      </c>
      <c r="F181" s="76"/>
      <c r="G181" s="76">
        <f t="shared" si="18"/>
        <v>0</v>
      </c>
      <c r="H181" s="93"/>
      <c r="I181" s="76">
        <f t="shared" si="20"/>
        <v>0</v>
      </c>
      <c r="J181" s="51"/>
      <c r="K181" s="23"/>
      <c r="L181" s="12"/>
      <c r="M181" s="12"/>
      <c r="N181" s="12"/>
    </row>
    <row r="182" spans="1:14" s="7" customFormat="1" ht="30" customHeight="1">
      <c r="A182" s="73" t="s">
        <v>354</v>
      </c>
      <c r="B182" s="74" t="s">
        <v>211</v>
      </c>
      <c r="C182" s="48" t="s">
        <v>168</v>
      </c>
      <c r="D182" s="73" t="s">
        <v>169</v>
      </c>
      <c r="E182" s="72">
        <v>1</v>
      </c>
      <c r="F182" s="76"/>
      <c r="G182" s="76">
        <f t="shared" si="18"/>
        <v>0</v>
      </c>
      <c r="H182" s="93"/>
      <c r="I182" s="76">
        <f t="shared" si="20"/>
        <v>0</v>
      </c>
      <c r="J182" s="51"/>
      <c r="K182" s="23"/>
      <c r="L182" s="12"/>
      <c r="M182" s="12"/>
      <c r="N182" s="12"/>
    </row>
    <row r="183" spans="1:14" s="7" customFormat="1" ht="30" customHeight="1">
      <c r="A183" s="73" t="s">
        <v>355</v>
      </c>
      <c r="B183" s="74" t="s">
        <v>386</v>
      </c>
      <c r="C183" s="48" t="s">
        <v>168</v>
      </c>
      <c r="D183" s="73" t="s">
        <v>169</v>
      </c>
      <c r="E183" s="72">
        <v>18</v>
      </c>
      <c r="F183" s="76"/>
      <c r="G183" s="76">
        <f t="shared" si="18"/>
        <v>0</v>
      </c>
      <c r="H183" s="93"/>
      <c r="I183" s="76">
        <f t="shared" si="20"/>
        <v>0</v>
      </c>
      <c r="J183" s="51"/>
      <c r="K183" s="23"/>
      <c r="L183" s="12"/>
      <c r="M183" s="12"/>
      <c r="N183" s="12"/>
    </row>
    <row r="184" spans="1:14" s="7" customFormat="1" ht="30" customHeight="1">
      <c r="A184" s="73" t="s">
        <v>356</v>
      </c>
      <c r="B184" s="74" t="s">
        <v>383</v>
      </c>
      <c r="C184" s="48" t="s">
        <v>168</v>
      </c>
      <c r="D184" s="73" t="s">
        <v>169</v>
      </c>
      <c r="E184" s="72">
        <v>1</v>
      </c>
      <c r="F184" s="27"/>
      <c r="G184" s="76">
        <f t="shared" si="18"/>
        <v>0</v>
      </c>
      <c r="H184" s="93"/>
      <c r="I184" s="76">
        <f t="shared" si="20"/>
        <v>0</v>
      </c>
      <c r="J184" s="51"/>
      <c r="K184" s="23"/>
      <c r="L184" s="12"/>
      <c r="M184" s="12"/>
      <c r="N184" s="12"/>
    </row>
    <row r="185" spans="1:14" s="7" customFormat="1" ht="30" customHeight="1">
      <c r="A185" s="73" t="s">
        <v>357</v>
      </c>
      <c r="B185" s="74" t="s">
        <v>212</v>
      </c>
      <c r="C185" s="48" t="s">
        <v>168</v>
      </c>
      <c r="D185" s="73" t="s">
        <v>41</v>
      </c>
      <c r="E185" s="72">
        <v>14</v>
      </c>
      <c r="F185" s="76"/>
      <c r="G185" s="76">
        <f t="shared" si="18"/>
        <v>0</v>
      </c>
      <c r="H185" s="93"/>
      <c r="I185" s="76">
        <f t="shared" si="20"/>
        <v>0</v>
      </c>
      <c r="J185" s="51"/>
      <c r="K185" s="23"/>
      <c r="L185" s="12"/>
      <c r="M185" s="12"/>
      <c r="N185" s="12"/>
    </row>
    <row r="186" spans="1:14" s="7" customFormat="1" ht="30" customHeight="1">
      <c r="A186" s="73" t="s">
        <v>358</v>
      </c>
      <c r="B186" s="74" t="s">
        <v>213</v>
      </c>
      <c r="C186" s="48" t="s">
        <v>168</v>
      </c>
      <c r="D186" s="73" t="s">
        <v>41</v>
      </c>
      <c r="E186" s="72">
        <v>12</v>
      </c>
      <c r="F186" s="76"/>
      <c r="G186" s="76">
        <f t="shared" si="18"/>
        <v>0</v>
      </c>
      <c r="H186" s="93"/>
      <c r="I186" s="76">
        <f t="shared" si="20"/>
        <v>0</v>
      </c>
      <c r="J186" s="51"/>
      <c r="K186" s="23"/>
      <c r="L186" s="12"/>
      <c r="M186" s="12"/>
      <c r="N186" s="12"/>
    </row>
    <row r="187" spans="1:14" s="7" customFormat="1" ht="30" customHeight="1">
      <c r="A187" s="73" t="s">
        <v>359</v>
      </c>
      <c r="B187" s="74" t="s">
        <v>214</v>
      </c>
      <c r="C187" s="48" t="s">
        <v>168</v>
      </c>
      <c r="D187" s="73" t="s">
        <v>41</v>
      </c>
      <c r="E187" s="72">
        <v>60</v>
      </c>
      <c r="F187" s="76"/>
      <c r="G187" s="76">
        <f t="shared" si="18"/>
        <v>0</v>
      </c>
      <c r="H187" s="93"/>
      <c r="I187" s="76">
        <f t="shared" si="20"/>
        <v>0</v>
      </c>
      <c r="J187" s="51"/>
      <c r="K187" s="23"/>
      <c r="L187" s="12"/>
      <c r="M187" s="12"/>
      <c r="N187" s="12"/>
    </row>
    <row r="188" spans="1:14" s="7" customFormat="1" ht="30" customHeight="1">
      <c r="A188" s="54" t="s">
        <v>115</v>
      </c>
      <c r="B188" s="55" t="s">
        <v>215</v>
      </c>
      <c r="C188" s="55"/>
      <c r="D188" s="56"/>
      <c r="E188" s="67"/>
      <c r="F188" s="57"/>
      <c r="G188" s="57"/>
      <c r="H188" s="91"/>
      <c r="I188" s="58">
        <f>SUM(I189:I190)</f>
        <v>0</v>
      </c>
      <c r="J188" s="51"/>
      <c r="K188" s="23"/>
      <c r="L188" s="12"/>
      <c r="M188" s="12"/>
      <c r="N188" s="12"/>
    </row>
    <row r="189" spans="1:14" s="7" customFormat="1" ht="30" customHeight="1">
      <c r="A189" s="106" t="s">
        <v>360</v>
      </c>
      <c r="B189" s="124" t="s">
        <v>229</v>
      </c>
      <c r="C189" s="125" t="s">
        <v>168</v>
      </c>
      <c r="D189" s="106" t="s">
        <v>169</v>
      </c>
      <c r="E189" s="112">
        <v>3</v>
      </c>
      <c r="F189" s="153"/>
      <c r="G189" s="107">
        <f>(F189*E189)</f>
        <v>0</v>
      </c>
      <c r="H189" s="154"/>
      <c r="I189" s="107">
        <f>TRUNC(G189+(G189*H189),2)</f>
        <v>0</v>
      </c>
      <c r="J189" s="51"/>
      <c r="K189" s="23"/>
      <c r="L189" s="12"/>
      <c r="M189" s="12"/>
      <c r="N189" s="12"/>
    </row>
    <row r="190" spans="1:14" s="7" customFormat="1" ht="30" customHeight="1">
      <c r="A190" s="106" t="s">
        <v>361</v>
      </c>
      <c r="B190" s="124" t="s">
        <v>230</v>
      </c>
      <c r="C190" s="125" t="s">
        <v>168</v>
      </c>
      <c r="D190" s="106" t="s">
        <v>169</v>
      </c>
      <c r="E190" s="112">
        <v>2</v>
      </c>
      <c r="F190" s="153"/>
      <c r="G190" s="107">
        <f>(F190*E190)</f>
        <v>0</v>
      </c>
      <c r="H190" s="154"/>
      <c r="I190" s="107">
        <f>TRUNC(G190+(G190*H190),2)</f>
        <v>0</v>
      </c>
      <c r="J190" s="51"/>
      <c r="K190" s="23"/>
      <c r="L190" s="12"/>
      <c r="M190" s="12"/>
      <c r="N190" s="12"/>
    </row>
    <row r="191" spans="1:14" s="1" customFormat="1" ht="30" customHeight="1">
      <c r="A191" s="33">
        <v>8</v>
      </c>
      <c r="B191" s="30" t="s">
        <v>4</v>
      </c>
      <c r="C191" s="165"/>
      <c r="D191" s="166"/>
      <c r="E191" s="166"/>
      <c r="F191" s="166"/>
      <c r="G191" s="166"/>
      <c r="H191" s="167"/>
      <c r="I191" s="62">
        <f>SUM(I192:I193)</f>
        <v>0</v>
      </c>
      <c r="J191" s="51"/>
      <c r="K191" s="23"/>
      <c r="L191" s="12"/>
      <c r="M191" s="12"/>
      <c r="N191" s="12"/>
    </row>
    <row r="192" spans="1:14" s="1" customFormat="1" ht="30" customHeight="1">
      <c r="A192" s="31" t="s">
        <v>20</v>
      </c>
      <c r="B192" s="89" t="s">
        <v>102</v>
      </c>
      <c r="C192" s="47" t="s">
        <v>430</v>
      </c>
      <c r="D192" s="27" t="s">
        <v>1</v>
      </c>
      <c r="E192" s="69">
        <v>379.51</v>
      </c>
      <c r="F192" s="76"/>
      <c r="G192" s="76">
        <f>(F192*E192)</f>
        <v>0</v>
      </c>
      <c r="H192" s="93"/>
      <c r="I192" s="76">
        <f>TRUNC(G192+(G192*H192),2)</f>
        <v>0</v>
      </c>
      <c r="J192" s="51"/>
      <c r="K192" s="23"/>
      <c r="L192" s="12"/>
      <c r="M192" s="12"/>
      <c r="N192" s="12"/>
    </row>
    <row r="193" spans="1:14" s="1" customFormat="1" ht="30" customHeight="1">
      <c r="A193" s="145" t="s">
        <v>404</v>
      </c>
      <c r="B193" s="146" t="s">
        <v>405</v>
      </c>
      <c r="C193" s="147" t="s">
        <v>430</v>
      </c>
      <c r="D193" s="111" t="s">
        <v>1</v>
      </c>
      <c r="E193" s="148">
        <v>63.7</v>
      </c>
      <c r="F193" s="107"/>
      <c r="G193" s="107">
        <f>(F193*E193)</f>
        <v>0</v>
      </c>
      <c r="H193" s="113"/>
      <c r="I193" s="107">
        <f>TRUNC(G193+(G193*H193),2)</f>
        <v>0</v>
      </c>
      <c r="J193" s="51"/>
      <c r="K193" s="23"/>
      <c r="L193" s="12"/>
      <c r="M193" s="12"/>
      <c r="N193" s="12"/>
    </row>
    <row r="194" spans="1:14" s="1" customFormat="1" ht="30" customHeight="1">
      <c r="A194" s="33">
        <v>9</v>
      </c>
      <c r="B194" s="30" t="s">
        <v>42</v>
      </c>
      <c r="C194" s="165"/>
      <c r="D194" s="166"/>
      <c r="E194" s="166"/>
      <c r="F194" s="166"/>
      <c r="G194" s="166"/>
      <c r="H194" s="167"/>
      <c r="I194" s="63">
        <f>I195</f>
        <v>0</v>
      </c>
      <c r="J194" s="53"/>
      <c r="K194" s="23"/>
      <c r="L194" s="12"/>
      <c r="M194" s="12"/>
      <c r="N194" s="12"/>
    </row>
    <row r="195" spans="1:14" s="1" customFormat="1" ht="30" customHeight="1">
      <c r="A195" s="136" t="s">
        <v>66</v>
      </c>
      <c r="B195" s="137" t="s">
        <v>43</v>
      </c>
      <c r="C195" s="138" t="s">
        <v>70</v>
      </c>
      <c r="D195" s="139" t="s">
        <v>1</v>
      </c>
      <c r="E195" s="140">
        <v>155.35</v>
      </c>
      <c r="F195" s="141"/>
      <c r="G195" s="141">
        <f>(F195*E195)</f>
        <v>0</v>
      </c>
      <c r="H195" s="142"/>
      <c r="I195" s="141">
        <f>TRUNC(G195+(G195*H195),2)</f>
        <v>0</v>
      </c>
      <c r="J195" s="53"/>
      <c r="K195" s="23"/>
      <c r="L195" s="12"/>
      <c r="M195" s="12"/>
      <c r="N195" s="12"/>
    </row>
    <row r="196" spans="1:14" s="1" customFormat="1" ht="30" customHeight="1">
      <c r="A196" s="114"/>
      <c r="B196" s="115" t="s">
        <v>417</v>
      </c>
      <c r="C196" s="115"/>
      <c r="D196" s="116"/>
      <c r="E196" s="117"/>
      <c r="F196" s="118"/>
      <c r="G196" s="118"/>
      <c r="H196" s="119"/>
      <c r="I196" s="120">
        <f>SUM(I197:I201)</f>
        <v>0</v>
      </c>
      <c r="J196" s="53"/>
      <c r="K196" s="23"/>
      <c r="L196" s="12"/>
      <c r="M196" s="12"/>
      <c r="N196" s="12"/>
    </row>
    <row r="197" spans="1:14" s="1" customFormat="1" ht="30">
      <c r="A197" s="128" t="s">
        <v>94</v>
      </c>
      <c r="B197" s="129" t="s">
        <v>100</v>
      </c>
      <c r="C197" s="130" t="s">
        <v>120</v>
      </c>
      <c r="D197" s="131" t="s">
        <v>62</v>
      </c>
      <c r="E197" s="122">
        <v>2</v>
      </c>
      <c r="F197" s="123"/>
      <c r="G197" s="123">
        <f>(F197*E197)</f>
        <v>0</v>
      </c>
      <c r="H197" s="132"/>
      <c r="I197" s="123">
        <f>TRUNC(G197+(G197*H197),2)</f>
        <v>0</v>
      </c>
      <c r="J197" s="53"/>
      <c r="K197" s="23"/>
      <c r="L197" s="12"/>
      <c r="M197" s="12"/>
      <c r="N197" s="12"/>
    </row>
    <row r="198" spans="1:14" s="1" customFormat="1" ht="45">
      <c r="A198" s="128" t="s">
        <v>220</v>
      </c>
      <c r="B198" s="129" t="s">
        <v>217</v>
      </c>
      <c r="C198" s="134" t="s">
        <v>224</v>
      </c>
      <c r="D198" s="131" t="s">
        <v>62</v>
      </c>
      <c r="E198" s="121">
        <v>2</v>
      </c>
      <c r="F198" s="123"/>
      <c r="G198" s="123">
        <f>(F198*E198)</f>
        <v>0</v>
      </c>
      <c r="H198" s="132"/>
      <c r="I198" s="123">
        <f>TRUNC(G198+(G198*H198),2)</f>
        <v>0</v>
      </c>
      <c r="J198" s="53"/>
      <c r="K198" s="23"/>
      <c r="L198" s="12"/>
      <c r="M198" s="12"/>
      <c r="N198" s="12"/>
    </row>
    <row r="199" spans="1:14" s="1" customFormat="1" ht="45">
      <c r="A199" s="128" t="s">
        <v>221</v>
      </c>
      <c r="B199" s="129" t="s">
        <v>217</v>
      </c>
      <c r="C199" s="134" t="s">
        <v>225</v>
      </c>
      <c r="D199" s="131" t="s">
        <v>62</v>
      </c>
      <c r="E199" s="121">
        <v>1</v>
      </c>
      <c r="F199" s="123"/>
      <c r="G199" s="123">
        <f>(F199*E199)</f>
        <v>0</v>
      </c>
      <c r="H199" s="132"/>
      <c r="I199" s="123">
        <f>TRUNC(G199+(G199*H199),2)</f>
        <v>0</v>
      </c>
      <c r="J199" s="53"/>
      <c r="K199" s="23"/>
      <c r="L199" s="12"/>
      <c r="M199" s="12"/>
      <c r="N199" s="12"/>
    </row>
    <row r="200" spans="1:14" s="1" customFormat="1" ht="45">
      <c r="A200" s="128" t="s">
        <v>222</v>
      </c>
      <c r="B200" s="129" t="s">
        <v>217</v>
      </c>
      <c r="C200" s="134" t="s">
        <v>218</v>
      </c>
      <c r="D200" s="131" t="s">
        <v>62</v>
      </c>
      <c r="E200" s="121">
        <v>2</v>
      </c>
      <c r="F200" s="123"/>
      <c r="G200" s="123">
        <f>(F200*E200)</f>
        <v>0</v>
      </c>
      <c r="H200" s="132"/>
      <c r="I200" s="123">
        <f>TRUNC(G200+(G200*H200),2)</f>
        <v>0</v>
      </c>
      <c r="J200" s="53"/>
      <c r="K200" s="23"/>
      <c r="L200" s="12"/>
      <c r="M200" s="12"/>
      <c r="N200" s="12"/>
    </row>
    <row r="201" spans="1:14" s="1" customFormat="1" ht="45" thickBot="1">
      <c r="A201" s="128" t="s">
        <v>223</v>
      </c>
      <c r="B201" s="129" t="s">
        <v>219</v>
      </c>
      <c r="C201" s="134" t="s">
        <v>226</v>
      </c>
      <c r="D201" s="131" t="s">
        <v>62</v>
      </c>
      <c r="E201" s="121">
        <v>1</v>
      </c>
      <c r="F201" s="123"/>
      <c r="G201" s="123">
        <f>(F201*E201)</f>
        <v>0</v>
      </c>
      <c r="H201" s="132"/>
      <c r="I201" s="123">
        <f>TRUNC(G201+(G201*H201),2)</f>
        <v>0</v>
      </c>
      <c r="J201" s="53"/>
      <c r="K201" s="23"/>
      <c r="L201" s="12"/>
      <c r="M201" s="12"/>
      <c r="N201" s="12"/>
    </row>
    <row r="202" spans="1:14" s="1" customFormat="1" ht="30" customHeight="1" thickBot="1">
      <c r="A202" s="187" t="s">
        <v>117</v>
      </c>
      <c r="B202" s="188"/>
      <c r="C202" s="188"/>
      <c r="D202" s="188"/>
      <c r="E202" s="188"/>
      <c r="F202" s="188"/>
      <c r="G202" s="188"/>
      <c r="H202" s="189"/>
      <c r="I202" s="64">
        <f>I194+I191+I121+I51+I48+I34+I30+I15+I10</f>
        <v>0</v>
      </c>
      <c r="J202" s="53"/>
      <c r="K202" s="23"/>
      <c r="L202" s="12"/>
      <c r="M202" s="12"/>
      <c r="N202" s="12"/>
    </row>
    <row r="203" spans="1:14" s="1" customFormat="1" ht="30" customHeight="1">
      <c r="A203" s="101" t="s">
        <v>118</v>
      </c>
      <c r="B203" s="174"/>
      <c r="C203" s="174"/>
      <c r="D203" s="18"/>
      <c r="E203" s="70"/>
      <c r="F203" s="19"/>
      <c r="G203" s="19"/>
      <c r="H203" s="96"/>
      <c r="I203" s="19"/>
      <c r="J203" s="23"/>
      <c r="K203" s="23"/>
      <c r="L203" s="12"/>
      <c r="M203" s="12"/>
      <c r="N203" s="12"/>
    </row>
    <row r="204" spans="1:14" s="1" customFormat="1" ht="25.5" customHeight="1">
      <c r="A204" s="103"/>
      <c r="B204" s="181"/>
      <c r="C204" s="181"/>
      <c r="D204" s="18"/>
      <c r="E204" s="70"/>
      <c r="F204" s="19"/>
      <c r="G204" s="19"/>
      <c r="H204" s="96"/>
      <c r="I204" s="19"/>
      <c r="J204" s="23"/>
      <c r="K204" s="23"/>
      <c r="L204" s="12"/>
      <c r="M204" s="12"/>
      <c r="N204" s="12"/>
    </row>
    <row r="205" spans="1:14" s="1" customFormat="1" ht="25.5" customHeight="1">
      <c r="A205" s="103"/>
      <c r="B205" s="184"/>
      <c r="C205" s="184"/>
      <c r="D205" s="18"/>
      <c r="E205" s="70"/>
      <c r="F205" s="19"/>
      <c r="G205" s="19"/>
      <c r="H205" s="96"/>
      <c r="I205" s="19"/>
      <c r="J205" s="23"/>
      <c r="K205" s="23"/>
      <c r="L205" s="12"/>
      <c r="M205" s="12"/>
      <c r="N205" s="12"/>
    </row>
    <row r="206" spans="1:14" s="1" customFormat="1" ht="25.5" customHeight="1">
      <c r="A206" s="103"/>
      <c r="B206" s="175"/>
      <c r="C206" s="175"/>
      <c r="D206" s="18"/>
      <c r="E206" s="70"/>
      <c r="F206" s="19"/>
      <c r="G206" s="19"/>
      <c r="H206" s="96"/>
      <c r="I206" s="19"/>
      <c r="J206" s="23"/>
      <c r="K206" s="23"/>
      <c r="L206" s="12"/>
      <c r="M206" s="12"/>
      <c r="N206" s="12"/>
    </row>
    <row r="207" spans="1:14" s="1" customFormat="1" ht="12.75" customHeight="1">
      <c r="A207" s="169"/>
      <c r="B207" s="170"/>
      <c r="C207" s="170"/>
      <c r="D207" s="18"/>
      <c r="E207" s="70"/>
      <c r="F207" s="19"/>
      <c r="G207" s="19"/>
      <c r="H207" s="96"/>
      <c r="I207" s="19"/>
      <c r="J207" s="23"/>
      <c r="K207" s="23"/>
      <c r="L207" s="12"/>
      <c r="M207" s="12"/>
      <c r="N207" s="12"/>
    </row>
    <row r="208" spans="1:56" ht="18.75" customHeight="1">
      <c r="A208" s="169"/>
      <c r="B208" s="170"/>
      <c r="C208" s="170"/>
      <c r="D208" s="18"/>
      <c r="E208" s="186"/>
      <c r="F208" s="186"/>
      <c r="G208" s="186"/>
      <c r="H208" s="96"/>
      <c r="I208" s="19"/>
      <c r="J208" s="25"/>
      <c r="K208" s="25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</row>
    <row r="209" spans="2:56" ht="12.75" customHeight="1">
      <c r="B209" s="170"/>
      <c r="C209" s="170"/>
      <c r="D209" s="105"/>
      <c r="E209" s="180"/>
      <c r="F209" s="180"/>
      <c r="G209" s="180"/>
      <c r="J209" s="25"/>
      <c r="K209" s="25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</row>
    <row r="210" spans="2:4" ht="18" customHeight="1">
      <c r="B210" s="170"/>
      <c r="C210" s="170"/>
      <c r="D210" s="105"/>
    </row>
    <row r="211" spans="5:7" ht="12.75">
      <c r="E211" s="185"/>
      <c r="F211" s="185"/>
      <c r="G211" s="185"/>
    </row>
  </sheetData>
  <sheetProtection/>
  <mergeCells count="40">
    <mergeCell ref="B205:C205"/>
    <mergeCell ref="E211:G211"/>
    <mergeCell ref="E208:G208"/>
    <mergeCell ref="A202:H202"/>
    <mergeCell ref="A1:I3"/>
    <mergeCell ref="A4:I4"/>
    <mergeCell ref="A5:I5"/>
    <mergeCell ref="A6:I6"/>
    <mergeCell ref="A8:A9"/>
    <mergeCell ref="G8:G9"/>
    <mergeCell ref="B206:C206"/>
    <mergeCell ref="A7:I7"/>
    <mergeCell ref="E8:E9"/>
    <mergeCell ref="C8:C9"/>
    <mergeCell ref="C167:H167"/>
    <mergeCell ref="E209:G209"/>
    <mergeCell ref="B204:C204"/>
    <mergeCell ref="H8:H9"/>
    <mergeCell ref="B8:B9"/>
    <mergeCell ref="B207:C208"/>
    <mergeCell ref="C78:H78"/>
    <mergeCell ref="B209:C210"/>
    <mergeCell ref="C30:H30"/>
    <mergeCell ref="C15:H15"/>
    <mergeCell ref="C34:H34"/>
    <mergeCell ref="C97:H97"/>
    <mergeCell ref="C104:H104"/>
    <mergeCell ref="C115:H115"/>
    <mergeCell ref="C118:H118"/>
    <mergeCell ref="B203:C203"/>
    <mergeCell ref="F8:F9"/>
    <mergeCell ref="I8:I9"/>
    <mergeCell ref="C48:H48"/>
    <mergeCell ref="C87:H87"/>
    <mergeCell ref="D8:D9"/>
    <mergeCell ref="A207:A208"/>
    <mergeCell ref="C194:H194"/>
    <mergeCell ref="C191:H191"/>
    <mergeCell ref="C51:H51"/>
    <mergeCell ref="C52:H5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rowBreaks count="2" manualBreakCount="2">
    <brk id="116" min="1" max="9" man="1"/>
    <brk id="18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="85" zoomScaleNormal="85" zoomScaleSheetLayoutView="85" zoomScalePageLayoutView="0" workbookViewId="0" topLeftCell="A25">
      <selection activeCell="C35" sqref="C35:E40"/>
    </sheetView>
  </sheetViews>
  <sheetFormatPr defaultColWidth="9.140625" defaultRowHeight="12.75"/>
  <cols>
    <col min="1" max="1" width="19.140625" style="8" customWidth="1"/>
    <col min="2" max="2" width="50.28125" style="9" customWidth="1"/>
    <col min="3" max="3" width="27.28125" style="9" customWidth="1"/>
    <col min="4" max="4" width="14.57421875" style="10" bestFit="1" customWidth="1"/>
    <col min="5" max="5" width="17.7109375" style="11" customWidth="1"/>
    <col min="6" max="6" width="20.00390625" style="11" customWidth="1"/>
    <col min="7" max="9" width="9.140625" style="26" customWidth="1"/>
    <col min="10" max="54" width="9.140625" style="5" customWidth="1"/>
    <col min="55" max="16384" width="9.140625" style="6" customWidth="1"/>
  </cols>
  <sheetData>
    <row r="1" spans="1:6" ht="12.75" customHeight="1">
      <c r="A1" s="224" t="s">
        <v>46</v>
      </c>
      <c r="B1" s="225"/>
      <c r="C1" s="225"/>
      <c r="D1" s="225"/>
      <c r="E1" s="225"/>
      <c r="F1" s="226"/>
    </row>
    <row r="2" spans="1:6" ht="21.75" customHeight="1">
      <c r="A2" s="227"/>
      <c r="B2" s="228"/>
      <c r="C2" s="228"/>
      <c r="D2" s="228"/>
      <c r="E2" s="228"/>
      <c r="F2" s="229"/>
    </row>
    <row r="3" spans="1:6" ht="25.5" customHeight="1">
      <c r="A3" s="230"/>
      <c r="B3" s="231"/>
      <c r="C3" s="231"/>
      <c r="D3" s="231"/>
      <c r="E3" s="231"/>
      <c r="F3" s="232"/>
    </row>
    <row r="4" spans="1:6" ht="56.25" customHeight="1">
      <c r="A4" s="233" t="s">
        <v>105</v>
      </c>
      <c r="B4" s="233"/>
      <c r="C4" s="233"/>
      <c r="D4" s="233"/>
      <c r="E4" s="233"/>
      <c r="F4" s="233"/>
    </row>
    <row r="5" spans="1:6" ht="17.25" customHeight="1">
      <c r="A5" s="234" t="s">
        <v>106</v>
      </c>
      <c r="B5" s="235"/>
      <c r="C5" s="235"/>
      <c r="D5" s="235"/>
      <c r="E5" s="235"/>
      <c r="F5" s="235"/>
    </row>
    <row r="6" spans="1:6" ht="20.25" customHeight="1">
      <c r="A6" s="236" t="s">
        <v>61</v>
      </c>
      <c r="B6" s="236"/>
      <c r="C6" s="236"/>
      <c r="D6" s="236"/>
      <c r="E6" s="236"/>
      <c r="F6" s="236"/>
    </row>
    <row r="7" spans="1:6" ht="12.75" customHeight="1">
      <c r="A7" s="207"/>
      <c r="B7" s="208"/>
      <c r="C7" s="208"/>
      <c r="D7" s="208"/>
      <c r="E7" s="208"/>
      <c r="F7" s="209"/>
    </row>
    <row r="8" spans="1:6" ht="24.75" customHeight="1">
      <c r="A8" s="237" t="s">
        <v>44</v>
      </c>
      <c r="B8" s="237" t="s">
        <v>53</v>
      </c>
      <c r="C8" s="238" t="s">
        <v>59</v>
      </c>
      <c r="D8" s="237" t="s">
        <v>45</v>
      </c>
      <c r="E8" s="222" t="s">
        <v>60</v>
      </c>
      <c r="F8" s="223"/>
    </row>
    <row r="9" spans="1:6" ht="36" customHeight="1">
      <c r="A9" s="237"/>
      <c r="B9" s="237"/>
      <c r="C9" s="239"/>
      <c r="D9" s="237"/>
      <c r="E9" s="34" t="s">
        <v>54</v>
      </c>
      <c r="F9" s="35" t="s">
        <v>55</v>
      </c>
    </row>
    <row r="10" spans="1:55" s="4" customFormat="1" ht="15">
      <c r="A10" s="216">
        <v>1</v>
      </c>
      <c r="B10" s="218" t="s">
        <v>47</v>
      </c>
      <c r="C10" s="220">
        <f>'Pavimento Térreo HEMOSC'!I10</f>
        <v>0</v>
      </c>
      <c r="D10" s="205" t="e">
        <f>C10/$C$29</f>
        <v>#DIV/0!</v>
      </c>
      <c r="E10" s="36">
        <f>$C10*E11</f>
        <v>0</v>
      </c>
      <c r="F10" s="36">
        <f>$C10*F11</f>
        <v>0</v>
      </c>
      <c r="G10" s="21"/>
      <c r="H10" s="21"/>
      <c r="I10" s="21"/>
      <c r="J10" s="15"/>
      <c r="K10" s="15"/>
      <c r="L10" s="1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3"/>
    </row>
    <row r="11" spans="1:12" s="2" customFormat="1" ht="15">
      <c r="A11" s="217"/>
      <c r="B11" s="219"/>
      <c r="C11" s="221"/>
      <c r="D11" s="206"/>
      <c r="E11" s="37">
        <v>1</v>
      </c>
      <c r="F11" s="37">
        <v>0</v>
      </c>
      <c r="G11" s="21"/>
      <c r="H11" s="21"/>
      <c r="I11" s="21"/>
      <c r="J11" s="15"/>
      <c r="K11" s="15"/>
      <c r="L11" s="15"/>
    </row>
    <row r="12" spans="1:12" s="7" customFormat="1" ht="15">
      <c r="A12" s="216">
        <v>2</v>
      </c>
      <c r="B12" s="218" t="s">
        <v>48</v>
      </c>
      <c r="C12" s="220">
        <f>'Pavimento Térreo HEMOSC'!I15</f>
        <v>0</v>
      </c>
      <c r="D12" s="205" t="e">
        <f>C12/$C$29</f>
        <v>#DIV/0!</v>
      </c>
      <c r="E12" s="36">
        <f>$C12*E13</f>
        <v>0</v>
      </c>
      <c r="F12" s="36">
        <f>$C12*F13</f>
        <v>0</v>
      </c>
      <c r="G12" s="23"/>
      <c r="H12" s="23"/>
      <c r="I12" s="23"/>
      <c r="J12" s="12"/>
      <c r="K12" s="12"/>
      <c r="L12" s="12" t="s">
        <v>34</v>
      </c>
    </row>
    <row r="13" spans="1:12" s="7" customFormat="1" ht="15">
      <c r="A13" s="217"/>
      <c r="B13" s="219"/>
      <c r="C13" s="221"/>
      <c r="D13" s="206"/>
      <c r="E13" s="37">
        <v>1</v>
      </c>
      <c r="F13" s="37">
        <v>0</v>
      </c>
      <c r="G13" s="23"/>
      <c r="H13" s="23"/>
      <c r="I13" s="23"/>
      <c r="J13" s="12"/>
      <c r="K13" s="12"/>
      <c r="L13" s="12"/>
    </row>
    <row r="14" spans="1:12" s="7" customFormat="1" ht="15">
      <c r="A14" s="216">
        <v>3</v>
      </c>
      <c r="B14" s="218" t="s">
        <v>49</v>
      </c>
      <c r="C14" s="220">
        <f>'Pavimento Térreo HEMOSC'!I30</f>
        <v>0</v>
      </c>
      <c r="D14" s="205" t="e">
        <f>C14/$C$29</f>
        <v>#DIV/0!</v>
      </c>
      <c r="E14" s="36">
        <f>$C14*E15</f>
        <v>0</v>
      </c>
      <c r="F14" s="36">
        <f>$C14*F15</f>
        <v>0</v>
      </c>
      <c r="H14" s="23"/>
      <c r="I14" s="23"/>
      <c r="J14" s="12"/>
      <c r="K14" s="12"/>
      <c r="L14" s="12"/>
    </row>
    <row r="15" spans="1:12" s="7" customFormat="1" ht="15">
      <c r="A15" s="217"/>
      <c r="B15" s="219"/>
      <c r="C15" s="221"/>
      <c r="D15" s="206"/>
      <c r="E15" s="37">
        <v>0.3</v>
      </c>
      <c r="F15" s="37">
        <v>0.7</v>
      </c>
      <c r="H15" s="23"/>
      <c r="I15" s="23"/>
      <c r="J15" s="12"/>
      <c r="K15" s="12"/>
      <c r="L15" s="12"/>
    </row>
    <row r="16" spans="1:12" s="7" customFormat="1" ht="15">
      <c r="A16" s="216">
        <v>4</v>
      </c>
      <c r="B16" s="218" t="s">
        <v>227</v>
      </c>
      <c r="C16" s="220">
        <f>'Pavimento Térreo HEMOSC'!I34</f>
        <v>0</v>
      </c>
      <c r="D16" s="205" t="e">
        <f>C16/$C$29</f>
        <v>#DIV/0!</v>
      </c>
      <c r="E16" s="36">
        <f>$C16*E17</f>
        <v>0</v>
      </c>
      <c r="F16" s="36">
        <f>$C16*F17</f>
        <v>0</v>
      </c>
      <c r="G16" s="23"/>
      <c r="H16" s="23"/>
      <c r="I16" s="23"/>
      <c r="J16" s="12"/>
      <c r="K16" s="12"/>
      <c r="L16" s="12"/>
    </row>
    <row r="17" spans="1:12" s="7" customFormat="1" ht="15">
      <c r="A17" s="217"/>
      <c r="B17" s="219"/>
      <c r="C17" s="221"/>
      <c r="D17" s="206"/>
      <c r="E17" s="37">
        <v>0.1</v>
      </c>
      <c r="F17" s="37">
        <v>0.9</v>
      </c>
      <c r="G17" s="23"/>
      <c r="H17" s="23"/>
      <c r="I17" s="23"/>
      <c r="J17" s="12"/>
      <c r="K17" s="12"/>
      <c r="L17" s="12"/>
    </row>
    <row r="18" spans="1:12" s="7" customFormat="1" ht="15">
      <c r="A18" s="216">
        <v>5</v>
      </c>
      <c r="B18" s="218" t="s">
        <v>90</v>
      </c>
      <c r="C18" s="220">
        <f>'Pavimento Térreo HEMOSC'!I48</f>
        <v>0</v>
      </c>
      <c r="D18" s="205" t="e">
        <f>C18/$C$29</f>
        <v>#DIV/0!</v>
      </c>
      <c r="E18" s="36">
        <f>$C18*E19</f>
        <v>0</v>
      </c>
      <c r="F18" s="36">
        <f>$C18*F19</f>
        <v>0</v>
      </c>
      <c r="G18" s="23"/>
      <c r="H18" s="23"/>
      <c r="I18" s="23"/>
      <c r="J18" s="12"/>
      <c r="K18" s="12"/>
      <c r="L18" s="12"/>
    </row>
    <row r="19" spans="1:12" s="7" customFormat="1" ht="15">
      <c r="A19" s="217"/>
      <c r="B19" s="219"/>
      <c r="C19" s="221"/>
      <c r="D19" s="206"/>
      <c r="E19" s="37">
        <v>0.2</v>
      </c>
      <c r="F19" s="37">
        <v>0.8</v>
      </c>
      <c r="G19" s="23"/>
      <c r="H19" s="23"/>
      <c r="I19" s="23"/>
      <c r="J19" s="12"/>
      <c r="K19" s="12"/>
      <c r="L19" s="12"/>
    </row>
    <row r="20" spans="1:12" s="13" customFormat="1" ht="15">
      <c r="A20" s="216">
        <v>6</v>
      </c>
      <c r="B20" s="218" t="s">
        <v>50</v>
      </c>
      <c r="C20" s="220">
        <f>'Pavimento Térreo HEMOSC'!I51</f>
        <v>0</v>
      </c>
      <c r="D20" s="205" t="e">
        <f>C20/$C$29</f>
        <v>#DIV/0!</v>
      </c>
      <c r="E20" s="36">
        <f>$C20*E21</f>
        <v>0</v>
      </c>
      <c r="F20" s="36">
        <f>$C20*F21</f>
        <v>0</v>
      </c>
      <c r="G20" s="24"/>
      <c r="H20" s="24"/>
      <c r="I20" s="24"/>
      <c r="J20" s="17"/>
      <c r="K20" s="17"/>
      <c r="L20" s="17"/>
    </row>
    <row r="21" spans="1:12" s="13" customFormat="1" ht="15">
      <c r="A21" s="217"/>
      <c r="B21" s="219"/>
      <c r="C21" s="221"/>
      <c r="D21" s="206"/>
      <c r="E21" s="37">
        <v>0.2</v>
      </c>
      <c r="F21" s="37">
        <v>0.8</v>
      </c>
      <c r="G21" s="24"/>
      <c r="H21" s="24"/>
      <c r="I21" s="24"/>
      <c r="J21" s="17"/>
      <c r="K21" s="17"/>
      <c r="L21" s="17"/>
    </row>
    <row r="22" spans="1:12" s="7" customFormat="1" ht="15">
      <c r="A22" s="216">
        <v>7</v>
      </c>
      <c r="B22" s="218" t="s">
        <v>104</v>
      </c>
      <c r="C22" s="220">
        <f>'Pavimento Térreo HEMOSC'!I121</f>
        <v>0</v>
      </c>
      <c r="D22" s="205" t="e">
        <f>C22/$C$29</f>
        <v>#DIV/0!</v>
      </c>
      <c r="E22" s="36">
        <f>$C22*E23</f>
        <v>0</v>
      </c>
      <c r="F22" s="36">
        <f>$C22*F23</f>
        <v>0</v>
      </c>
      <c r="G22" s="23"/>
      <c r="H22" s="23"/>
      <c r="I22" s="23"/>
      <c r="J22" s="12"/>
      <c r="K22" s="12"/>
      <c r="L22" s="12"/>
    </row>
    <row r="23" spans="1:12" s="7" customFormat="1" ht="15">
      <c r="A23" s="217"/>
      <c r="B23" s="219"/>
      <c r="C23" s="221"/>
      <c r="D23" s="206"/>
      <c r="E23" s="37">
        <v>0.4</v>
      </c>
      <c r="F23" s="37">
        <v>0.6</v>
      </c>
      <c r="G23" s="23"/>
      <c r="H23" s="23"/>
      <c r="I23" s="23"/>
      <c r="J23" s="12"/>
      <c r="K23" s="12"/>
      <c r="L23" s="12"/>
    </row>
    <row r="24" spans="1:12" s="1" customFormat="1" ht="15">
      <c r="A24" s="216">
        <v>8</v>
      </c>
      <c r="B24" s="218" t="s">
        <v>51</v>
      </c>
      <c r="C24" s="210">
        <f>'Pavimento Térreo HEMOSC'!I191</f>
        <v>0</v>
      </c>
      <c r="D24" s="205" t="e">
        <f>C24/$C$29</f>
        <v>#DIV/0!</v>
      </c>
      <c r="E24" s="36">
        <f>$C24*E25</f>
        <v>0</v>
      </c>
      <c r="F24" s="36">
        <f>$C24*F25</f>
        <v>0</v>
      </c>
      <c r="G24" s="23"/>
      <c r="H24" s="23"/>
      <c r="I24" s="23"/>
      <c r="J24" s="12"/>
      <c r="K24" s="12"/>
      <c r="L24" s="12"/>
    </row>
    <row r="25" spans="1:12" s="1" customFormat="1" ht="15">
      <c r="A25" s="217"/>
      <c r="B25" s="219"/>
      <c r="C25" s="211"/>
      <c r="D25" s="206"/>
      <c r="E25" s="37">
        <v>0</v>
      </c>
      <c r="F25" s="37">
        <v>1</v>
      </c>
      <c r="G25" s="23"/>
      <c r="H25" s="23"/>
      <c r="I25" s="23"/>
      <c r="J25" s="12"/>
      <c r="K25" s="12"/>
      <c r="L25" s="12"/>
    </row>
    <row r="26" spans="1:12" s="1" customFormat="1" ht="15">
      <c r="A26" s="216">
        <v>9</v>
      </c>
      <c r="B26" s="212" t="s">
        <v>52</v>
      </c>
      <c r="C26" s="210">
        <f>'Pavimento Térreo HEMOSC'!I194</f>
        <v>0</v>
      </c>
      <c r="D26" s="205" t="e">
        <f>C26/$C$29</f>
        <v>#DIV/0!</v>
      </c>
      <c r="E26" s="36">
        <f>$C26*E27</f>
        <v>0</v>
      </c>
      <c r="F26" s="36">
        <f>$C26*F27</f>
        <v>0</v>
      </c>
      <c r="H26" s="23"/>
      <c r="I26" s="23"/>
      <c r="J26" s="12"/>
      <c r="K26" s="12"/>
      <c r="L26" s="12"/>
    </row>
    <row r="27" spans="1:12" s="1" customFormat="1" ht="15">
      <c r="A27" s="217"/>
      <c r="B27" s="213"/>
      <c r="C27" s="211"/>
      <c r="D27" s="206"/>
      <c r="E27" s="37">
        <v>0</v>
      </c>
      <c r="F27" s="37">
        <v>1</v>
      </c>
      <c r="G27" s="23"/>
      <c r="H27" s="23"/>
      <c r="I27" s="23"/>
      <c r="J27" s="12"/>
      <c r="K27" s="12"/>
      <c r="L27" s="12"/>
    </row>
    <row r="28" spans="1:6" ht="12.75" customHeight="1">
      <c r="A28" s="207"/>
      <c r="B28" s="208"/>
      <c r="C28" s="208"/>
      <c r="D28" s="208"/>
      <c r="E28" s="208"/>
      <c r="F28" s="209"/>
    </row>
    <row r="29" spans="1:6" ht="15">
      <c r="A29" s="214" t="s">
        <v>56</v>
      </c>
      <c r="B29" s="39" t="s">
        <v>57</v>
      </c>
      <c r="C29" s="43">
        <f>SUM(C10:C27)</f>
        <v>0</v>
      </c>
      <c r="D29" s="39"/>
      <c r="E29" s="43">
        <f>E10+E12+E14+E16+E18+E20+E22+E24+E26</f>
        <v>0</v>
      </c>
      <c r="F29" s="43">
        <f>F10+F12+F14+F16+F18+F20+F22+F24+F26</f>
        <v>0</v>
      </c>
    </row>
    <row r="30" spans="1:6" ht="15">
      <c r="A30" s="215"/>
      <c r="B30" s="39" t="s">
        <v>45</v>
      </c>
      <c r="C30" s="39"/>
      <c r="D30" s="44" t="e">
        <f>SUM(D10:D27)</f>
        <v>#DIV/0!</v>
      </c>
      <c r="E30" s="38" t="e">
        <f>ROUND(E29/$C29,5)</f>
        <v>#DIV/0!</v>
      </c>
      <c r="F30" s="38" t="e">
        <f>ROUND(F29/$C29,5)</f>
        <v>#DIV/0!</v>
      </c>
    </row>
    <row r="31" spans="1:6" ht="12.75" customHeight="1">
      <c r="A31" s="207"/>
      <c r="B31" s="208"/>
      <c r="C31" s="208"/>
      <c r="D31" s="208"/>
      <c r="E31" s="208"/>
      <c r="F31" s="209"/>
    </row>
    <row r="32" spans="1:6" ht="15">
      <c r="A32" s="240" t="s">
        <v>58</v>
      </c>
      <c r="B32" s="40" t="s">
        <v>57</v>
      </c>
      <c r="C32" s="45">
        <f>C29</f>
        <v>0</v>
      </c>
      <c r="D32" s="40"/>
      <c r="E32" s="41">
        <f>E29</f>
        <v>0</v>
      </c>
      <c r="F32" s="41">
        <f>E32+F29</f>
        <v>0</v>
      </c>
    </row>
    <row r="33" spans="1:6" ht="15">
      <c r="A33" s="241"/>
      <c r="B33" s="40" t="s">
        <v>45</v>
      </c>
      <c r="C33" s="40"/>
      <c r="D33" s="46" t="e">
        <f>D30</f>
        <v>#DIV/0!</v>
      </c>
      <c r="E33" s="42" t="e">
        <f>ROUND(E32/$C29,5)</f>
        <v>#DIV/0!</v>
      </c>
      <c r="F33" s="42" t="e">
        <f>ROUND(F32/$C29,5)</f>
        <v>#DIV/0!</v>
      </c>
    </row>
    <row r="38" spans="6:54" ht="12.75">
      <c r="F38" s="26"/>
      <c r="I38" s="5"/>
      <c r="BB38" s="6"/>
    </row>
    <row r="39" spans="3:54" ht="15">
      <c r="C39" s="186"/>
      <c r="D39" s="186"/>
      <c r="E39" s="186"/>
      <c r="F39" s="26"/>
      <c r="I39" s="5"/>
      <c r="BB39" s="6"/>
    </row>
    <row r="40" spans="3:6" ht="15">
      <c r="C40" s="180"/>
      <c r="D40" s="180"/>
      <c r="E40" s="180"/>
      <c r="F40" s="66"/>
    </row>
  </sheetData>
  <sheetProtection/>
  <mergeCells count="52">
    <mergeCell ref="C8:C9"/>
    <mergeCell ref="D8:D9"/>
    <mergeCell ref="A32:A33"/>
    <mergeCell ref="A10:A11"/>
    <mergeCell ref="A12:A13"/>
    <mergeCell ref="A14:A15"/>
    <mergeCell ref="B18:B19"/>
    <mergeCell ref="A16:A17"/>
    <mergeCell ref="A18:A19"/>
    <mergeCell ref="A20:A21"/>
    <mergeCell ref="C39:E39"/>
    <mergeCell ref="C40:E40"/>
    <mergeCell ref="E8:F8"/>
    <mergeCell ref="A1:F3"/>
    <mergeCell ref="A4:F4"/>
    <mergeCell ref="A5:F5"/>
    <mergeCell ref="A6:F6"/>
    <mergeCell ref="A7:F7"/>
    <mergeCell ref="A8:A9"/>
    <mergeCell ref="B8:B9"/>
    <mergeCell ref="A22:A23"/>
    <mergeCell ref="A24:A25"/>
    <mergeCell ref="C10:C11"/>
    <mergeCell ref="C12:C13"/>
    <mergeCell ref="C14:C15"/>
    <mergeCell ref="C16:C17"/>
    <mergeCell ref="C18:C19"/>
    <mergeCell ref="C22:C23"/>
    <mergeCell ref="B20:B21"/>
    <mergeCell ref="B10:B11"/>
    <mergeCell ref="B12:B13"/>
    <mergeCell ref="B14:B15"/>
    <mergeCell ref="B16:B17"/>
    <mergeCell ref="D22:D23"/>
    <mergeCell ref="D24:D25"/>
    <mergeCell ref="B22:B23"/>
    <mergeCell ref="B24:B25"/>
    <mergeCell ref="C20:C21"/>
    <mergeCell ref="D10:D11"/>
    <mergeCell ref="D12:D13"/>
    <mergeCell ref="D14:D15"/>
    <mergeCell ref="D16:D17"/>
    <mergeCell ref="D18:D19"/>
    <mergeCell ref="D20:D21"/>
    <mergeCell ref="D26:D27"/>
    <mergeCell ref="A28:F28"/>
    <mergeCell ref="A31:F31"/>
    <mergeCell ref="C24:C25"/>
    <mergeCell ref="C26:C27"/>
    <mergeCell ref="B26:B27"/>
    <mergeCell ref="A29:A30"/>
    <mergeCell ref="A26:A27"/>
  </mergeCells>
  <printOptions/>
  <pageMargins left="0.511811024" right="0.511811024" top="0.787401575" bottom="0.787401575" header="0.31496062" footer="0.31496062"/>
  <pageSetup horizontalDpi="600" verticalDpi="600" orientation="portrait" paperSize="9" scale="63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1"/>
  <sheetViews>
    <sheetView view="pageBreakPreview" zoomScale="85" zoomScaleNormal="85" zoomScaleSheetLayoutView="85" zoomScalePageLayoutView="0" workbookViewId="0" topLeftCell="A7">
      <selection activeCell="A7" sqref="A7:C7"/>
    </sheetView>
  </sheetViews>
  <sheetFormatPr defaultColWidth="9.140625" defaultRowHeight="12.75"/>
  <cols>
    <col min="1" max="1" width="11.57421875" style="8" customWidth="1"/>
    <col min="2" max="2" width="50.28125" style="9" customWidth="1"/>
    <col min="3" max="3" width="35.28125" style="9" customWidth="1"/>
    <col min="4" max="6" width="9.140625" style="26" customWidth="1"/>
    <col min="7" max="51" width="9.140625" style="5" customWidth="1"/>
    <col min="52" max="16384" width="9.140625" style="6" customWidth="1"/>
  </cols>
  <sheetData>
    <row r="1" spans="1:3" ht="12.75" customHeight="1">
      <c r="A1" s="224" t="s">
        <v>46</v>
      </c>
      <c r="B1" s="225"/>
      <c r="C1" s="225"/>
    </row>
    <row r="2" spans="1:3" ht="21.75" customHeight="1">
      <c r="A2" s="227"/>
      <c r="B2" s="228"/>
      <c r="C2" s="228"/>
    </row>
    <row r="3" spans="1:3" ht="25.5" customHeight="1" thickBot="1">
      <c r="A3" s="227"/>
      <c r="B3" s="228"/>
      <c r="C3" s="228"/>
    </row>
    <row r="4" spans="1:3" ht="15.75">
      <c r="A4" s="265" t="s">
        <v>105</v>
      </c>
      <c r="B4" s="266"/>
      <c r="C4" s="267"/>
    </row>
    <row r="5" spans="1:3" ht="17.25" customHeight="1">
      <c r="A5" s="268" t="s">
        <v>106</v>
      </c>
      <c r="B5" s="235"/>
      <c r="C5" s="269"/>
    </row>
    <row r="6" spans="1:3" ht="20.25" customHeight="1">
      <c r="A6" s="242" t="s">
        <v>116</v>
      </c>
      <c r="B6" s="243"/>
      <c r="C6" s="244"/>
    </row>
    <row r="7" spans="1:7" ht="15">
      <c r="A7" s="270" t="s">
        <v>446</v>
      </c>
      <c r="B7" s="177"/>
      <c r="C7" s="271"/>
      <c r="D7" s="98"/>
      <c r="E7" s="98"/>
      <c r="F7" s="98"/>
      <c r="G7" s="98"/>
    </row>
    <row r="8" spans="1:3" ht="24.75" customHeight="1">
      <c r="A8" s="262" t="s">
        <v>44</v>
      </c>
      <c r="B8" s="237" t="s">
        <v>53</v>
      </c>
      <c r="C8" s="263" t="s">
        <v>59</v>
      </c>
    </row>
    <row r="9" spans="1:3" ht="12.75">
      <c r="A9" s="262"/>
      <c r="B9" s="237"/>
      <c r="C9" s="264"/>
    </row>
    <row r="10" spans="1:52" s="4" customFormat="1" ht="12.75">
      <c r="A10" s="254">
        <v>1</v>
      </c>
      <c r="B10" s="218" t="s">
        <v>47</v>
      </c>
      <c r="C10" s="258">
        <f>'Pavimento Térreo HEMOSC'!I10</f>
        <v>0</v>
      </c>
      <c r="D10" s="21"/>
      <c r="E10" s="21"/>
      <c r="F10" s="21"/>
      <c r="G10" s="15"/>
      <c r="H10" s="15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3"/>
    </row>
    <row r="11" spans="1:9" s="2" customFormat="1" ht="12.75">
      <c r="A11" s="255"/>
      <c r="B11" s="219"/>
      <c r="C11" s="259"/>
      <c r="D11" s="21"/>
      <c r="E11" s="21"/>
      <c r="F11" s="21"/>
      <c r="G11" s="15"/>
      <c r="H11" s="15"/>
      <c r="I11" s="15"/>
    </row>
    <row r="12" spans="1:9" s="7" customFormat="1" ht="12.75">
      <c r="A12" s="254">
        <v>2</v>
      </c>
      <c r="B12" s="218" t="s">
        <v>48</v>
      </c>
      <c r="C12" s="258">
        <f>'Pavimento Térreo HEMOSC'!I15</f>
        <v>0</v>
      </c>
      <c r="D12" s="23"/>
      <c r="E12" s="23"/>
      <c r="F12" s="23"/>
      <c r="G12" s="12"/>
      <c r="H12" s="12"/>
      <c r="I12" s="12" t="s">
        <v>34</v>
      </c>
    </row>
    <row r="13" spans="1:9" s="7" customFormat="1" ht="12.75">
      <c r="A13" s="255"/>
      <c r="B13" s="219"/>
      <c r="C13" s="259"/>
      <c r="D13" s="23"/>
      <c r="E13" s="23"/>
      <c r="F13" s="23"/>
      <c r="G13" s="12"/>
      <c r="H13" s="12"/>
      <c r="I13" s="12"/>
    </row>
    <row r="14" spans="1:9" s="7" customFormat="1" ht="12.75">
      <c r="A14" s="254">
        <v>3</v>
      </c>
      <c r="B14" s="218" t="s">
        <v>49</v>
      </c>
      <c r="C14" s="258">
        <f>'Pavimento Térreo HEMOSC'!I30</f>
        <v>0</v>
      </c>
      <c r="E14" s="23"/>
      <c r="F14" s="23"/>
      <c r="G14" s="12"/>
      <c r="H14" s="12"/>
      <c r="I14" s="12"/>
    </row>
    <row r="15" spans="1:9" s="7" customFormat="1" ht="12.75">
      <c r="A15" s="255"/>
      <c r="B15" s="219"/>
      <c r="C15" s="259"/>
      <c r="E15" s="23"/>
      <c r="F15" s="23"/>
      <c r="G15" s="12"/>
      <c r="H15" s="12"/>
      <c r="I15" s="12"/>
    </row>
    <row r="16" spans="1:9" s="7" customFormat="1" ht="12.75">
      <c r="A16" s="254">
        <v>4</v>
      </c>
      <c r="B16" s="218" t="s">
        <v>227</v>
      </c>
      <c r="C16" s="258">
        <f>'Pavimento Térreo HEMOSC'!I34</f>
        <v>0</v>
      </c>
      <c r="D16" s="23"/>
      <c r="E16" s="23"/>
      <c r="F16" s="23"/>
      <c r="G16" s="12"/>
      <c r="H16" s="12"/>
      <c r="I16" s="12"/>
    </row>
    <row r="17" spans="1:9" s="7" customFormat="1" ht="12.75">
      <c r="A17" s="255"/>
      <c r="B17" s="219"/>
      <c r="C17" s="259"/>
      <c r="D17" s="23"/>
      <c r="E17" s="23"/>
      <c r="F17" s="23"/>
      <c r="G17" s="12"/>
      <c r="H17" s="12"/>
      <c r="I17" s="12"/>
    </row>
    <row r="18" spans="1:9" s="7" customFormat="1" ht="12.75">
      <c r="A18" s="254">
        <v>5</v>
      </c>
      <c r="B18" s="218" t="s">
        <v>90</v>
      </c>
      <c r="C18" s="258">
        <f>'Pavimento Térreo HEMOSC'!I48</f>
        <v>0</v>
      </c>
      <c r="D18" s="23"/>
      <c r="E18" s="23"/>
      <c r="F18" s="23"/>
      <c r="G18" s="12"/>
      <c r="H18" s="12"/>
      <c r="I18" s="12"/>
    </row>
    <row r="19" spans="1:9" s="7" customFormat="1" ht="12.75">
      <c r="A19" s="255"/>
      <c r="B19" s="219"/>
      <c r="C19" s="259"/>
      <c r="D19" s="23"/>
      <c r="E19" s="23"/>
      <c r="F19" s="23"/>
      <c r="G19" s="12"/>
      <c r="H19" s="12"/>
      <c r="I19" s="12"/>
    </row>
    <row r="20" spans="1:9" s="13" customFormat="1" ht="12.75">
      <c r="A20" s="254">
        <v>6</v>
      </c>
      <c r="B20" s="218" t="s">
        <v>50</v>
      </c>
      <c r="C20" s="258">
        <f>'Pavimento Térreo HEMOSC'!I51</f>
        <v>0</v>
      </c>
      <c r="D20" s="24"/>
      <c r="E20" s="24"/>
      <c r="F20" s="24"/>
      <c r="G20" s="17"/>
      <c r="H20" s="17"/>
      <c r="I20" s="17"/>
    </row>
    <row r="21" spans="1:9" s="13" customFormat="1" ht="12.75">
      <c r="A21" s="255"/>
      <c r="B21" s="219"/>
      <c r="C21" s="259"/>
      <c r="D21" s="24"/>
      <c r="E21" s="24"/>
      <c r="F21" s="24"/>
      <c r="G21" s="17"/>
      <c r="H21" s="17"/>
      <c r="I21" s="17"/>
    </row>
    <row r="22" spans="1:9" s="7" customFormat="1" ht="12.75">
      <c r="A22" s="254">
        <v>7</v>
      </c>
      <c r="B22" s="218" t="s">
        <v>104</v>
      </c>
      <c r="C22" s="258">
        <f>'Pavimento Térreo HEMOSC'!I121</f>
        <v>0</v>
      </c>
      <c r="D22" s="23"/>
      <c r="E22" s="23"/>
      <c r="F22" s="23"/>
      <c r="G22" s="12"/>
      <c r="H22" s="12"/>
      <c r="I22" s="12"/>
    </row>
    <row r="23" spans="1:9" s="7" customFormat="1" ht="12.75">
      <c r="A23" s="255"/>
      <c r="B23" s="219"/>
      <c r="C23" s="259"/>
      <c r="D23" s="23"/>
      <c r="E23" s="23"/>
      <c r="F23" s="23"/>
      <c r="G23" s="12"/>
      <c r="H23" s="12"/>
      <c r="I23" s="12"/>
    </row>
    <row r="24" spans="1:9" s="1" customFormat="1" ht="12.75">
      <c r="A24" s="254">
        <v>8</v>
      </c>
      <c r="B24" s="218" t="s">
        <v>51</v>
      </c>
      <c r="C24" s="256">
        <f>'Pavimento Térreo HEMOSC'!I191</f>
        <v>0</v>
      </c>
      <c r="D24" s="23"/>
      <c r="E24" s="23"/>
      <c r="F24" s="23"/>
      <c r="G24" s="12"/>
      <c r="H24" s="12"/>
      <c r="I24" s="12"/>
    </row>
    <row r="25" spans="1:9" s="1" customFormat="1" ht="12.75">
      <c r="A25" s="255"/>
      <c r="B25" s="219"/>
      <c r="C25" s="257"/>
      <c r="D25" s="23"/>
      <c r="E25" s="23"/>
      <c r="F25" s="23"/>
      <c r="G25" s="12"/>
      <c r="H25" s="12"/>
      <c r="I25" s="12"/>
    </row>
    <row r="26" spans="1:9" s="1" customFormat="1" ht="12.75">
      <c r="A26" s="254">
        <v>9</v>
      </c>
      <c r="B26" s="212" t="s">
        <v>52</v>
      </c>
      <c r="C26" s="256">
        <f>'Pavimento Térreo HEMOSC'!I194</f>
        <v>0</v>
      </c>
      <c r="E26" s="23"/>
      <c r="F26" s="23"/>
      <c r="G26" s="12"/>
      <c r="H26" s="12"/>
      <c r="I26" s="12"/>
    </row>
    <row r="27" spans="1:9" s="1" customFormat="1" ht="12.75">
      <c r="A27" s="255"/>
      <c r="B27" s="213"/>
      <c r="C27" s="257"/>
      <c r="D27" s="23"/>
      <c r="E27" s="23"/>
      <c r="F27" s="23"/>
      <c r="G27" s="12"/>
      <c r="H27" s="12"/>
      <c r="I27" s="12"/>
    </row>
    <row r="28" spans="1:3" ht="12.75" customHeight="1">
      <c r="A28" s="260"/>
      <c r="B28" s="208"/>
      <c r="C28" s="261"/>
    </row>
    <row r="29" spans="1:3" ht="15.75" customHeight="1">
      <c r="A29" s="248" t="s">
        <v>117</v>
      </c>
      <c r="B29" s="249"/>
      <c r="C29" s="252">
        <f>SUM(C10:C27)</f>
        <v>0</v>
      </c>
    </row>
    <row r="30" spans="1:3" ht="13.5" thickBot="1">
      <c r="A30" s="250"/>
      <c r="B30" s="251"/>
      <c r="C30" s="253"/>
    </row>
    <row r="31" spans="1:3" ht="12.75" customHeight="1" thickBot="1">
      <c r="A31" s="245"/>
      <c r="B31" s="246"/>
      <c r="C31" s="247"/>
    </row>
  </sheetData>
  <sheetProtection/>
  <mergeCells count="39">
    <mergeCell ref="A1:C3"/>
    <mergeCell ref="A8:A9"/>
    <mergeCell ref="B8:B9"/>
    <mergeCell ref="C8:C9"/>
    <mergeCell ref="A10:A11"/>
    <mergeCell ref="B10:B11"/>
    <mergeCell ref="C10:C11"/>
    <mergeCell ref="A4:C4"/>
    <mergeCell ref="A5:C5"/>
    <mergeCell ref="A7:C7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8:C28"/>
    <mergeCell ref="A22:A23"/>
    <mergeCell ref="B22:B23"/>
    <mergeCell ref="C22:C23"/>
    <mergeCell ref="A24:A25"/>
    <mergeCell ref="B24:B25"/>
    <mergeCell ref="C24:C25"/>
    <mergeCell ref="A6:C6"/>
    <mergeCell ref="A31:C31"/>
    <mergeCell ref="A29:B30"/>
    <mergeCell ref="C29:C30"/>
    <mergeCell ref="A26:A27"/>
    <mergeCell ref="B26:B27"/>
    <mergeCell ref="C26:C27"/>
    <mergeCell ref="A20:A21"/>
    <mergeCell ref="B20:B21"/>
    <mergeCell ref="C20:C21"/>
  </mergeCells>
  <printOptions/>
  <pageMargins left="0.511811024" right="0.511811024" top="0.787401575" bottom="0.787401575" header="0.31496062" footer="0.31496062"/>
  <pageSetup horizontalDpi="600" verticalDpi="600" orientation="portrait" paperSize="9" scale="63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2012-10-12T01:08:52Z</dcterms:created>
  <dcterms:modified xsi:type="dcterms:W3CDTF">2018-03-05T14:19:15Z</dcterms:modified>
  <cp:category/>
  <cp:version/>
  <cp:contentType/>
  <cp:contentStatus/>
</cp:coreProperties>
</file>