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108" windowWidth="9816" windowHeight="7416" tabRatio="754" activeTab="1"/>
  </bookViews>
  <sheets>
    <sheet name="LABORATORIOS" sheetId="1" r:id="rId1"/>
    <sheet name="LABORATORIOS CRONOGRAMA" sheetId="2" r:id="rId2"/>
    <sheet name="BDI" sheetId="3" r:id="rId3"/>
  </sheets>
  <definedNames>
    <definedName name="_xlnm.Print_Area" localSheetId="2">'BDI'!$A$1:$C$30</definedName>
  </definedNames>
  <calcPr fullCalcOnLoad="1"/>
</workbook>
</file>

<file path=xl/sharedStrings.xml><?xml version="1.0" encoding="utf-8"?>
<sst xmlns="http://schemas.openxmlformats.org/spreadsheetml/2006/main" count="1015" uniqueCount="670">
  <si>
    <t>1.</t>
  </si>
  <si>
    <t>m²</t>
  </si>
  <si>
    <t>SERVIÇOS PRELIMINARES</t>
  </si>
  <si>
    <t>Item</t>
  </si>
  <si>
    <t>Serviços</t>
  </si>
  <si>
    <t>Un.</t>
  </si>
  <si>
    <t>Quant.</t>
  </si>
  <si>
    <t>Preço Final (Preço Total +BDI)</t>
  </si>
  <si>
    <t>Detalhamento Técnico</t>
  </si>
  <si>
    <t>TOTAL GOBAL</t>
  </si>
  <si>
    <t>Preço Total (preço unit. x quant.)</t>
  </si>
  <si>
    <t>un.</t>
  </si>
  <si>
    <t>Índice BDI (%)</t>
  </si>
  <si>
    <t>SERVIÇOS COMPLEMENTARES</t>
  </si>
  <si>
    <t>Limpeza da Obra</t>
  </si>
  <si>
    <t>ITEM</t>
  </si>
  <si>
    <t>%</t>
  </si>
  <si>
    <t>Despesas Indiretas</t>
  </si>
  <si>
    <t>a1</t>
  </si>
  <si>
    <t>Seguros, riscos e garantia</t>
  </si>
  <si>
    <t>a2</t>
  </si>
  <si>
    <t>Administração Central</t>
  </si>
  <si>
    <t>a3</t>
  </si>
  <si>
    <t>Despesas Financeiras</t>
  </si>
  <si>
    <t>a4</t>
  </si>
  <si>
    <t>Lucro</t>
  </si>
  <si>
    <t>Tributos</t>
  </si>
  <si>
    <t>Pis</t>
  </si>
  <si>
    <t>Cofins</t>
  </si>
  <si>
    <t xml:space="preserve">ISS </t>
  </si>
  <si>
    <t>BDI</t>
  </si>
  <si>
    <t>COMPOSIÇÃO DE BDI</t>
  </si>
  <si>
    <t>Discriminação</t>
  </si>
  <si>
    <t>A</t>
  </si>
  <si>
    <t>B</t>
  </si>
  <si>
    <t>b1</t>
  </si>
  <si>
    <t>b2</t>
  </si>
  <si>
    <t>b3</t>
  </si>
  <si>
    <t>BDI = [((1/(1-B))*(1+a1)*(1+a2)*(1+a3)*(1+a4))-1]*100</t>
  </si>
  <si>
    <t>DESCRIÇÃO</t>
  </si>
  <si>
    <t>1º ao 30º dia</t>
  </si>
  <si>
    <t>31º ao 60º dia</t>
  </si>
  <si>
    <t>VALOR TOTAL COM BDI (R$)</t>
  </si>
  <si>
    <t>MEDIÇÃO</t>
  </si>
  <si>
    <t>Limpeza final da obra</t>
  </si>
  <si>
    <t>Resp. Técnico: Arqª Carolina Gobbi Mocelin</t>
  </si>
  <si>
    <t>CAU: 56377-3/SC - RRT: 2326432</t>
  </si>
  <si>
    <t>pç</t>
  </si>
  <si>
    <t>Remoção de piso vinílico existente</t>
  </si>
  <si>
    <t>Remoção de piso cerâmico e azulejos</t>
  </si>
  <si>
    <t>PINTURA</t>
  </si>
  <si>
    <t>ml</t>
  </si>
  <si>
    <t>PISOS E RODAPÉS</t>
  </si>
  <si>
    <t>FORRO</t>
  </si>
  <si>
    <t>1.1</t>
  </si>
  <si>
    <t>1.2</t>
  </si>
  <si>
    <t>1.3</t>
  </si>
  <si>
    <t>1.4</t>
  </si>
  <si>
    <t>1.6</t>
  </si>
  <si>
    <t>2.2</t>
  </si>
  <si>
    <t>3.1</t>
  </si>
  <si>
    <t>4.1</t>
  </si>
  <si>
    <t>4.2</t>
  </si>
  <si>
    <t>5.1</t>
  </si>
  <si>
    <t>Paredes e Revestimento</t>
  </si>
  <si>
    <t>Forros</t>
  </si>
  <si>
    <t>Pisos e Rodapés</t>
  </si>
  <si>
    <t>Pinturas</t>
  </si>
  <si>
    <t>Serviços Complementares</t>
  </si>
  <si>
    <t>INSTALAÇÃO ELÉTRICA/ ILUMINAÇÃO</t>
  </si>
  <si>
    <t>INSTALAÇÕES HIDROSANITÁRIAS</t>
  </si>
  <si>
    <t>SISTEMA HIDRÁULICO</t>
  </si>
  <si>
    <t>SISTEMA SANITÁRIO</t>
  </si>
  <si>
    <t xml:space="preserve">Retirada de portas , forras  e vistas  em alvenaria </t>
  </si>
  <si>
    <t xml:space="preserve">Retirada de vidro fixo ou esquadrias com vistas e forras </t>
  </si>
  <si>
    <t xml:space="preserve">Desmontagem e remoção  e eliminação de louças e metais sanitários </t>
  </si>
  <si>
    <t xml:space="preserve">Remoção do piso , cola e camada  niveladora </t>
  </si>
  <si>
    <t xml:space="preserve">Remoção do piso , argamassa  e contrapiso </t>
  </si>
  <si>
    <t xml:space="preserve">Retirada de divisórias  com portas </t>
  </si>
  <si>
    <t xml:space="preserve">Remoção de forro  modular  removivel </t>
  </si>
  <si>
    <t>Remoção de forro ,  estrutura metalica e parafusos de fixação</t>
  </si>
  <si>
    <t xml:space="preserve">Remoção sistema eletrico e comunicações </t>
  </si>
  <si>
    <t xml:space="preserve">Cubas embutidas em bancada de granito  e tamponamento da tubulação existnete </t>
  </si>
  <si>
    <t xml:space="preserve">Divisórias simples em eucatex </t>
  </si>
  <si>
    <t xml:space="preserve">INSTALAÇÕES </t>
  </si>
  <si>
    <t>Piso vinilico conforme descrito no memorial</t>
  </si>
  <si>
    <t xml:space="preserve">conforme cor do piso utilizado </t>
  </si>
  <si>
    <t xml:space="preserve">canto curvo </t>
  </si>
  <si>
    <t xml:space="preserve">Facha de arremate metalica natural </t>
  </si>
  <si>
    <t xml:space="preserve">Cola pva branca galao de 5kg </t>
  </si>
  <si>
    <t>gl</t>
  </si>
  <si>
    <t xml:space="preserve">cola acrilica barrica 50 kg </t>
  </si>
  <si>
    <t>um</t>
  </si>
  <si>
    <t xml:space="preserve">cola de contato lata 18 lts </t>
  </si>
  <si>
    <t xml:space="preserve">tinta epoxi semi brilho  a base de agua  cor branco </t>
  </si>
  <si>
    <t xml:space="preserve">tinta epoxi semi brilho  a base de agua  cor gelo </t>
  </si>
  <si>
    <t>4.5</t>
  </si>
  <si>
    <t xml:space="preserve">Mao de obra  especializada de instalação </t>
  </si>
  <si>
    <t xml:space="preserve">ABERTURAS </t>
  </si>
  <si>
    <t xml:space="preserve">PREVENTIVO  </t>
  </si>
  <si>
    <t>1.7</t>
  </si>
  <si>
    <t>1.9</t>
  </si>
  <si>
    <t>2.3</t>
  </si>
  <si>
    <t>6.2</t>
  </si>
  <si>
    <t>7.1</t>
  </si>
  <si>
    <t>7.2</t>
  </si>
  <si>
    <t>7.6</t>
  </si>
  <si>
    <t>7.7</t>
  </si>
  <si>
    <t>7.9</t>
  </si>
  <si>
    <t>4.4</t>
  </si>
  <si>
    <t xml:space="preserve">Instalações </t>
  </si>
  <si>
    <t>Aberturas</t>
  </si>
  <si>
    <t>PLANILHA ORÇAMENTÁRIA LABORATÓRIOS</t>
  </si>
  <si>
    <t>Demolição de Paredes em alvenaria rebocada, vão a abrir</t>
  </si>
  <si>
    <t>Conforme projeto arquitetônico</t>
  </si>
  <si>
    <t>VINÍLICO</t>
  </si>
  <si>
    <t xml:space="preserve">ACESSÓRIOS  </t>
  </si>
  <si>
    <t>Sinalização horizontal tátil revestida em inox 250x250x6mm</t>
  </si>
  <si>
    <t>Instalar conforme isntruções do projeto arquitetônico</t>
  </si>
  <si>
    <t xml:space="preserve">porta em cedro semi oca   com forras de 10 cm para fixção em gesso acartonado batentes e guarnições preparadas para pintura com borracha amortecedora  e ferragens  usinadas  </t>
  </si>
  <si>
    <t>Porta completas  160x210 2 folhas de correr</t>
  </si>
  <si>
    <t>Porta completas    giro  80+30x210 2 folhas de abrir com visor de vidro</t>
  </si>
  <si>
    <t xml:space="preserve">Porta correr em vidro temperado 10 mm  correr 1 folha 70x210 - completa com instalação </t>
  </si>
  <si>
    <t xml:space="preserve">Porta correr em vidro temperado 10 mm  correr 1 folha 90x210 - completa com instalação </t>
  </si>
  <si>
    <t xml:space="preserve">Porta pivotante em vidro temperado 10 mm 2 folhas 160x210 - completa com instalação </t>
  </si>
  <si>
    <t>porta vidro temperado 10mm com pelicula de segurança espelhada  com ferragens cromadas</t>
  </si>
  <si>
    <t>porta vidro temperado pivotante 2 folhas com pelicula de segurança espelhada  com ferragens cromadas e puxador de 30cm</t>
  </si>
  <si>
    <t>porta vidro temperado  1 folha correr com pelicula de segurança   com ferragens cromadas e puxador de 30cm</t>
  </si>
  <si>
    <t>Janela em alumínio anodizado na cor padrão existente da edificação com abertura maxi-ar com bandeira fixa superior 6,29x1,8m - completa com instalação</t>
  </si>
  <si>
    <t>Janela em alumínio anodizado na cor padrão existente da edificação com abertura maxi-ar com bandeira fixa superior 0,82x1,8m - completa com instalação</t>
  </si>
  <si>
    <t>Medidas: 1,4x0,5m / 2,0x0,5m / 2,2x0,5m / 1,10x0,7 / 0,63x0,7m / 0,77x1m / 1,65x0,8m</t>
  </si>
  <si>
    <t>Vidro fixo temperado 10mm Instalado no vão das divisórias com perfis metálicos de fixação na cor branco</t>
  </si>
  <si>
    <t>Janela 2 folhas de correr vidro temperado 10mm instalada após montagem do mobiliário 0,99x1,05m</t>
  </si>
  <si>
    <t>CRONOGRAMA FÍSICO-FINANCEIRO - LABORATÓRIOS</t>
  </si>
  <si>
    <t>1.8</t>
  </si>
  <si>
    <t>1.10</t>
  </si>
  <si>
    <t>2.1</t>
  </si>
  <si>
    <t>4.3</t>
  </si>
  <si>
    <t>4.3.1</t>
  </si>
  <si>
    <t>4.3.2</t>
  </si>
  <si>
    <t xml:space="preserve">perfil para acabamento de rodapé </t>
  </si>
  <si>
    <t xml:space="preserve">Piso vinilico em manta </t>
  </si>
  <si>
    <t xml:space="preserve">cordão de solda 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</si>
  <si>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</si>
  <si>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</si>
  <si>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</si>
  <si>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</si>
  <si>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</si>
  <si>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</si>
  <si>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</si>
  <si>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</si>
  <si>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</si>
  <si>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5.2</t>
  </si>
  <si>
    <t>5.2.1</t>
  </si>
  <si>
    <t>6.1</t>
  </si>
  <si>
    <t>6.3</t>
  </si>
  <si>
    <t>6.4</t>
  </si>
  <si>
    <t>7.3</t>
  </si>
  <si>
    <t>7.4</t>
  </si>
  <si>
    <t>7.5</t>
  </si>
  <si>
    <t>7.10</t>
  </si>
  <si>
    <t>7.11</t>
  </si>
  <si>
    <t>7.12</t>
  </si>
  <si>
    <t>7.13</t>
  </si>
  <si>
    <t>8.1</t>
  </si>
  <si>
    <t>2.4</t>
  </si>
  <si>
    <t>Remover Fiação , tomadas , interruptores, eletrodutos quadro de disjuntores, quadro de comunicação, e luminárias verificar in loco</t>
  </si>
  <si>
    <t xml:space="preserve">Elevação de paredes em Dry wall  - Mao de obra  e material </t>
  </si>
  <si>
    <t xml:space="preserve">Fornecimento e colocação de forro de gesso acartonado mao de obra  e material </t>
  </si>
  <si>
    <t xml:space="preserve">Pintura paredes   tinta epoxi  mao de obra  E MATERIAL </t>
  </si>
  <si>
    <t xml:space="preserve">Tetos tinta epoxi  - mao de obra  E MATERIAL </t>
  </si>
  <si>
    <t xml:space="preserve">Preparação de paredes  e tetos para pintura epoxi  mao de obra E MATERIAL  </t>
  </si>
  <si>
    <t xml:space="preserve">Porta completas    giro  90x210 com visor de vidro COM INSTALAÇÃO </t>
  </si>
  <si>
    <t xml:space="preserve">porta em cedro semi oca   com forras de 10 cm para fixção em ALVENARIA  batentes e guarnições preparadas para pintura com borracha amortecedora  e ferragens  usinadas  </t>
  </si>
  <si>
    <t>Envidraçamento em vidro fixo 10mm temperado da cobertura existente divididos em 4 peças 0,92x3,15m CADA  + bandeira da porta 1,60X0,90m - completa com instalação VER PROJETO</t>
  </si>
  <si>
    <t>PAREDES E REVESTIMENTOS  CONTRAPISO</t>
  </si>
  <si>
    <t xml:space="preserve"> SOLEIRA EM GRANITO PARA  JANELA DA SACADA A SER FECHADA  - </t>
  </si>
  <si>
    <t xml:space="preserve">soleita em granito arabesco ou similar em cor e estetica  de 2 cm de espessura com pingadeira externa </t>
  </si>
  <si>
    <t xml:space="preserve">ml </t>
  </si>
  <si>
    <t xml:space="preserve">Verificar situação de reboco e rachaduras para fechamento da sacada. In loco . Nivelar considerando disnivel de 5 - 12 cm  ver projeto </t>
  </si>
  <si>
    <t xml:space="preserve">BRISE SOLEIL de controle solar externo similar ao existente </t>
  </si>
  <si>
    <t xml:space="preserve">ver projeto . Executar na vertical modelo ecores similares aos existentes na edificação </t>
  </si>
  <si>
    <t xml:space="preserve">aplicação de fundo preparador , aplicação de  massa acrilica </t>
  </si>
  <si>
    <t>Forras, vistas e portas  -  mao de obra  e MATERIAL</t>
  </si>
  <si>
    <t>Esmalte sintético semi-brilho cor branco - QUANTIFICADAS UNIDADES medidas aprox 80x210</t>
  </si>
  <si>
    <t xml:space="preserve">quantitativos e especificação de materiais deverão ser conferidas   em projeto e in loco antes da execução . Usar esta planilha  somente para  referencia  basica de descritivo de itens .   Considerar sempre projeto e memorial como base . Esta planilha, memoriais e projeto se  complementam </t>
  </si>
  <si>
    <t>7.8</t>
  </si>
  <si>
    <t xml:space="preserve">Recuperação estrutural das sacadas a serem fechadas  , COM NIVELAMENTO DO CONTRAPISO </t>
  </si>
  <si>
    <t xml:space="preserve">Porta completas    giro  163x220 2 FOLHAS VIDRO E VENEZIANA     COM INSTALAÇÃO </t>
  </si>
  <si>
    <t xml:space="preserve">Porta completas    giro  120 x220  COM VISOR EM VIDRO  COM INSTALAÇÃO </t>
  </si>
  <si>
    <t xml:space="preserve">estrutura de perfis de aço galvanizado co  estrutura para fixação de mobiliario  ligados a fim de reforçar a estrutura com chapas de gesso acartonado  com montantes de 50 mm, sendo 1 placa de seguranca e 2 placas fechamentos em gesso acartonado   verificar projeto  F-FAZER REFORÇOS PARA FIXAÇÃO DE MOBILIARIO SE NECESSÁRIO - INCLUIR PAINEL CIMENTICIO PARA FECHAMENTO DAS JANELAS CONFORME PROJETO </t>
  </si>
  <si>
    <t xml:space="preserve">Ver projeto . Executar com tabeira metalica .e fechamentos frontais  nas alturas indicadas </t>
  </si>
  <si>
    <t>61º ao 90º dia</t>
  </si>
  <si>
    <t>AR CONDICIONADO</t>
  </si>
  <si>
    <t>4.3.1.1</t>
  </si>
  <si>
    <t>Torneira com acionamento automático</t>
  </si>
  <si>
    <t>entrada 25 mm - 1/2";  ref. Docol Pressmatic Benefit de acionamento com leve pressão na alavanca com arejador embutido e fechamento automático em aprox. 6s</t>
  </si>
  <si>
    <t>4.3.1.2</t>
  </si>
  <si>
    <t>Lavatório pequeno branco</t>
  </si>
  <si>
    <t>ref. Deca Izy Cod-L 15</t>
  </si>
  <si>
    <t>4.3.1.3</t>
  </si>
  <si>
    <t>entrada 25 mm - 1/2"; ref. Docol Pressmatic Bica Alta mod. 444506 com bica giratória, fechamento automático em 6s e temperatura máxima da água 40ºC</t>
  </si>
  <si>
    <t>4.3.1.4</t>
  </si>
  <si>
    <t>Acabamento de registro cromado, ref. Docol Base mod. 590006, alta resistência à corrosão e riscos.</t>
  </si>
  <si>
    <t>3/4"</t>
  </si>
  <si>
    <t>4.3.1.5</t>
  </si>
  <si>
    <t>Registro de gaveta p/ canopla cromada, ref. Docol Base</t>
  </si>
  <si>
    <t>4.3.1.6</t>
  </si>
  <si>
    <t>Engate flexível cobre cromado com canopla</t>
  </si>
  <si>
    <t>1/2 - 40cm</t>
  </si>
  <si>
    <t>4.3.1.7</t>
  </si>
  <si>
    <t>Adaptador PVC soldável curto c/ bolsa-rosca p/ registro</t>
  </si>
  <si>
    <t>25 mm - 3/4"</t>
  </si>
  <si>
    <t>4.3.1.8</t>
  </si>
  <si>
    <t>Joelho 45 PVC soldável</t>
  </si>
  <si>
    <t>25 mm</t>
  </si>
  <si>
    <t>4.3.1.9</t>
  </si>
  <si>
    <t>Joelho 90º PVC soldável</t>
  </si>
  <si>
    <t>4.3.1.10</t>
  </si>
  <si>
    <t>Luva simples PVC soldável</t>
  </si>
  <si>
    <t>4.3.1.11</t>
  </si>
  <si>
    <t>Luva de correr PVC soldável</t>
  </si>
  <si>
    <t>4.3.1.12</t>
  </si>
  <si>
    <t>Tubo PVC PVC soldável</t>
  </si>
  <si>
    <t>m</t>
  </si>
  <si>
    <t>4.3.1.13</t>
  </si>
  <si>
    <t>Tê 90 PVC soldável</t>
  </si>
  <si>
    <t>4.3.1.14</t>
  </si>
  <si>
    <t>Joelho de redução 90º PVC soldável com bucha de latão</t>
  </si>
  <si>
    <t>25 mm- 1/2"</t>
  </si>
  <si>
    <t>4.3.1.15</t>
  </si>
  <si>
    <t>Acessórios p/ instalações</t>
  </si>
  <si>
    <t>Adesivos, anéis de borracha, lixas e afins</t>
  </si>
  <si>
    <t>cj</t>
  </si>
  <si>
    <t>4.3.1.16</t>
  </si>
  <si>
    <t>Rasgo em contrapiso e parede para embutimento de tubulaçoes e posterior enchimento e nivelamento com argamassa cimento-areia 1:6</t>
  </si>
  <si>
    <t>4.3.1.17</t>
  </si>
  <si>
    <t>Mão-de-obra p/ execução das instalações</t>
  </si>
  <si>
    <t>4.3.2.1</t>
  </si>
  <si>
    <t>Sifão de copo p/ pia e lavatório cromado</t>
  </si>
  <si>
    <t>1" - 1.1/2"</t>
  </si>
  <si>
    <t>4.3.2.2</t>
  </si>
  <si>
    <t>Válvula p/ lavatório e pia, ref. DECA mod. 1202C</t>
  </si>
  <si>
    <t>1"</t>
  </si>
  <si>
    <t>4.3.2.3</t>
  </si>
  <si>
    <t>Cap PVC Série Normal</t>
  </si>
  <si>
    <t>40 mm</t>
  </si>
  <si>
    <t>4.3.2.4</t>
  </si>
  <si>
    <t>50 mm</t>
  </si>
  <si>
    <t>4.3.2.5</t>
  </si>
  <si>
    <t>75 mm</t>
  </si>
  <si>
    <t>4.3.2.6</t>
  </si>
  <si>
    <t>100 mm</t>
  </si>
  <si>
    <t>4.3.2.7</t>
  </si>
  <si>
    <t>Joelho 45 PVC Série Normal</t>
  </si>
  <si>
    <t>4.3.2.8</t>
  </si>
  <si>
    <t>Joelho 90 PVC Série Normal</t>
  </si>
  <si>
    <t>4.3.2.9</t>
  </si>
  <si>
    <t>4.3.2.10</t>
  </si>
  <si>
    <t>Junção simples PVC Série Normal</t>
  </si>
  <si>
    <t>50 mm - 50 mm</t>
  </si>
  <si>
    <t>4.3.2.11</t>
  </si>
  <si>
    <t>Junção dupla PVC Série Normal</t>
  </si>
  <si>
    <t>75 mm - 75 mm</t>
  </si>
  <si>
    <t>4.3.2.12</t>
  </si>
  <si>
    <t>Luva simples PVC Série Normal</t>
  </si>
  <si>
    <t>4.3.2.13</t>
  </si>
  <si>
    <t>4.3.2.14</t>
  </si>
  <si>
    <t>Luva de correr PVC Série Normal</t>
  </si>
  <si>
    <t>4.3.2.15</t>
  </si>
  <si>
    <t>Tê PVC Série Normal</t>
  </si>
  <si>
    <t>4.3.2.16</t>
  </si>
  <si>
    <t>Tubo PVC Série Normal</t>
  </si>
  <si>
    <t>4.3.2.17</t>
  </si>
  <si>
    <t>4.3.2.18</t>
  </si>
  <si>
    <t>Redução excêntrica PVC Série Normal</t>
  </si>
  <si>
    <t>75 mm - 50 mm</t>
  </si>
  <si>
    <t>4.3.2.19</t>
  </si>
  <si>
    <t>4.3.2.20</t>
  </si>
  <si>
    <t>32 mm</t>
  </si>
  <si>
    <t>4.3.2.21</t>
  </si>
  <si>
    <t>Joelho 45º PVC soldável</t>
  </si>
  <si>
    <t>4.3.2.22</t>
  </si>
  <si>
    <t>4.3.2.23</t>
  </si>
  <si>
    <t>Tubo PVC soldável</t>
  </si>
  <si>
    <t>4.3.2.24</t>
  </si>
  <si>
    <t>4.3.2.25</t>
  </si>
  <si>
    <t>Luva PVC soldável</t>
  </si>
  <si>
    <t>4.3.2.26</t>
  </si>
  <si>
    <t>4.3.2.27</t>
  </si>
  <si>
    <t>Luva de redução em PVC soldável</t>
  </si>
  <si>
    <t>32 mm - 25 mm</t>
  </si>
  <si>
    <t>4.3.2.28</t>
  </si>
  <si>
    <t>Luva de correr em PVC soldável</t>
  </si>
  <si>
    <t>4.3.2.29</t>
  </si>
  <si>
    <t>4.3.2.30</t>
  </si>
  <si>
    <t>Tê em PVC soldável</t>
  </si>
  <si>
    <t>4.3.2.31</t>
  </si>
  <si>
    <t>Adesivos, anéis de borracha, lixas, braçadeiras, fitas de fixação e afins</t>
  </si>
  <si>
    <t>4.3.2.32</t>
  </si>
  <si>
    <t>Furo em laje ou viga p/ passagem de tubulação</t>
  </si>
  <si>
    <t>25mm</t>
  </si>
  <si>
    <t>un</t>
  </si>
  <si>
    <t>4.3.2.33</t>
  </si>
  <si>
    <t>32mm</t>
  </si>
  <si>
    <t>4.3.2.34</t>
  </si>
  <si>
    <t>50mm</t>
  </si>
  <si>
    <t>4.3.2.35</t>
  </si>
  <si>
    <t>75mm</t>
  </si>
  <si>
    <t>4.3.2.36</t>
  </si>
  <si>
    <t>Restauração de furos e rasgos em concreto e alvenaria com argamassa cimento-areia 1:6</t>
  </si>
  <si>
    <t>4.3.2.37</t>
  </si>
  <si>
    <t>4.4.1</t>
  </si>
  <si>
    <t>Bloco autômomo de ilum. de emergência</t>
  </si>
  <si>
    <t>PL 1x18W</t>
  </si>
  <si>
    <t>4.4.2</t>
  </si>
  <si>
    <t>Caixa de PVC</t>
  </si>
  <si>
    <t>4x2"</t>
  </si>
  <si>
    <t>4.4.3</t>
  </si>
  <si>
    <t>Luminária indicativa de rota de fuga</t>
  </si>
  <si>
    <t>PL 1x18W - seta p/ baixo</t>
  </si>
  <si>
    <t>4.4.4</t>
  </si>
  <si>
    <t>PL 1x18W - seta p/ lado</t>
  </si>
  <si>
    <t>4.4.5</t>
  </si>
  <si>
    <t>Extintor de pó químico (PQS) - 4Kg</t>
  </si>
  <si>
    <t>Com placas de sinalização</t>
  </si>
  <si>
    <t>4.4.6</t>
  </si>
  <si>
    <t>Extintor de gás carbônico (CO2) - 6Kg</t>
  </si>
  <si>
    <t>4.4.7</t>
  </si>
  <si>
    <t>Placa indicativa de Plano de Emergência</t>
  </si>
  <si>
    <t>Em acrílico branco, 27,9x43,2cm</t>
  </si>
  <si>
    <t>4.4.8</t>
  </si>
  <si>
    <t>Placa indicativa do nº do andar</t>
  </si>
  <si>
    <t>Em acrílico branco, 22x10cm, letras em vermelho</t>
  </si>
  <si>
    <t>4.4.9</t>
  </si>
  <si>
    <t>Parafusos, buchas, fita isolante e afins</t>
  </si>
  <si>
    <t>4.4.10</t>
  </si>
  <si>
    <t>Manutenção no guarda-corpo exitente na escada</t>
  </si>
  <si>
    <t>Veriricação das condições gerais, de suporte de carga e fixação</t>
  </si>
  <si>
    <t>4.4.11</t>
  </si>
  <si>
    <t>4.5.1</t>
  </si>
  <si>
    <t>Condicionador de ar dividido (split). Evaporadora com gabinete para instalação aparente na parede.</t>
  </si>
  <si>
    <t>Capacidade de refrigeração 7.000 Btu/h. Quente e frio. Alimentação elétrica 639W, 220V, monofásico. Ref.: CARRIER 42LUQC07C5/38KQH07C5</t>
  </si>
  <si>
    <t>cj.</t>
  </si>
  <si>
    <t>4.5.2</t>
  </si>
  <si>
    <t xml:space="preserve">Condicionador de ar dividido (split). Evaporadora com gabinete para instalação aparente na parede. </t>
  </si>
  <si>
    <t>Capacidade de refrigeração 12.000 Btu/h. Quente e frio. Alimentação elétrica 1168W, 220V, monofásico. Ref.: CARRIER 42LUQC12C5/38KQH12C5</t>
  </si>
  <si>
    <t>4.5.3</t>
  </si>
  <si>
    <t>Capacidade de refrigeração 18.000 Btu/h. Quente e frio. Alimentação elétrica 1.741W, 220V, monofásico. Ref.: CARRIER 42LUQC18C5/38KQH18C5</t>
  </si>
  <si>
    <t>4.5.4</t>
  </si>
  <si>
    <t>Capacidade de refrigeração 30.000 Btu/h. Quente e frio. Alimentação elétrica 3.170W, 220V, monofásico. Ref.: CARRIER 42LUQC30C5/38KQH30C5</t>
  </si>
  <si>
    <t>4.5.5</t>
  </si>
  <si>
    <t xml:space="preserve">Tubo de cobre flexivel para refrigeração. </t>
  </si>
  <si>
    <t>Diâmetro nominal 1/4". Espessura 1/32" (0,79mm). Ref.: ELUMA, ou similar</t>
  </si>
  <si>
    <t>4.5.6</t>
  </si>
  <si>
    <t>Diâmetro nominal 3/8". Espessura 1/32" (0,79mm). Ref.: ELUMA, ou similar</t>
  </si>
  <si>
    <t>4.5.7</t>
  </si>
  <si>
    <t>Diâmetro nominal 1/2". Espessura 1/32" (0,79mm). Ref.: ELUMA, ou similar</t>
  </si>
  <si>
    <t>4.5.8</t>
  </si>
  <si>
    <t>Diâmetro nominal 5/8". Espessura 1/32" (0,79mm). Ref.: ELUMA, ou similar</t>
  </si>
  <si>
    <t>4.5.9</t>
  </si>
  <si>
    <t>Tubo isolante flexível em borracha elastomérica</t>
  </si>
  <si>
    <t>diâmetro interno 1/4", espessura 10 mm. Ref.: POLIPEX ISOLINE, ou similar</t>
  </si>
  <si>
    <t>4.5.10</t>
  </si>
  <si>
    <t xml:space="preserve">Tubo isolante flexível em borracha elastomérica, </t>
  </si>
  <si>
    <t>diâmetro interno 3/8", espessura 10 mm. Ref.: POLIPEX ISOLINE, ou similar</t>
  </si>
  <si>
    <t>4.5.11</t>
  </si>
  <si>
    <t>diâmetro interno 1/2", espessura 10 mm. Ref.: POLIPEX ISOLINE, ou similar</t>
  </si>
  <si>
    <t>4.5.12</t>
  </si>
  <si>
    <t>diâmetro interno 5/8", espessura 10 mm. Ref.: POLIPEX ISOLINE, ou similar</t>
  </si>
  <si>
    <t>4.5.13</t>
  </si>
  <si>
    <t>Eletroduto corrugado. Ref. TIGREFLEX, ou similar</t>
  </si>
  <si>
    <t>ø3/4"</t>
  </si>
  <si>
    <t>4.5.14</t>
  </si>
  <si>
    <t>Fita prata autoadesiva</t>
  </si>
  <si>
    <t>rolo</t>
  </si>
  <si>
    <t>4.5.15</t>
  </si>
  <si>
    <t>Conjunto de suporte para tubulação frigorífica</t>
  </si>
  <si>
    <t>peça</t>
  </si>
  <si>
    <t>4.5.16</t>
  </si>
  <si>
    <t>Cabo elétrico de interligação (Comando)</t>
  </si>
  <si>
    <t>2,5mm2</t>
  </si>
  <si>
    <t>4.5.17</t>
  </si>
  <si>
    <t>Carga de gás refrigerante R22</t>
  </si>
  <si>
    <t>kg</t>
  </si>
  <si>
    <t>4.5.18</t>
  </si>
  <si>
    <t>Suporte plástico para sustentação de condicionador de ar split.</t>
  </si>
  <si>
    <t>Tamanho 500mm (Para split até 30.000BTU/h). Ref.: Metávila 500PUP</t>
  </si>
  <si>
    <t>par</t>
  </si>
  <si>
    <t>4.5.19</t>
  </si>
  <si>
    <t>Calços de borracha antivibratórios</t>
  </si>
  <si>
    <t>4.5.20</t>
  </si>
  <si>
    <t>Fretes</t>
  </si>
  <si>
    <t>4.5.21</t>
  </si>
  <si>
    <t>Deslocamentos</t>
  </si>
  <si>
    <t>km</t>
  </si>
  <si>
    <t>4.5.22</t>
  </si>
  <si>
    <t>ART de execução de instalação junto ao CREA-SC</t>
  </si>
  <si>
    <t>COMUNICAÇÃO/LÓGICA/SONORIZAÇÃO</t>
  </si>
  <si>
    <t>4.2.1</t>
  </si>
  <si>
    <t>Anilha para Cabo (Identificador)</t>
  </si>
  <si>
    <t>4.2.2</t>
  </si>
  <si>
    <t>Arame Guia # 16 BWG</t>
  </si>
  <si>
    <t>4.2.3</t>
  </si>
  <si>
    <t>Bandeja deslizante perfurada, 19"</t>
  </si>
  <si>
    <t>4.2.4</t>
  </si>
  <si>
    <t>Base soleira 19"</t>
  </si>
  <si>
    <t>4.2.5</t>
  </si>
  <si>
    <t>Bloco 303 (proteção contra surtos eletromagneticos)</t>
  </si>
  <si>
    <t>4.2.6</t>
  </si>
  <si>
    <t>Cabo unipolar de cobre c/ isolamento 750V - 2,5mm2 - preto</t>
  </si>
  <si>
    <t>4.2.7</t>
  </si>
  <si>
    <t>Cabo UTP 4 Pares, Categoria 6, não Blindado, 24 AWG</t>
  </si>
  <si>
    <t>4.2.8</t>
  </si>
  <si>
    <t>Caixa 20x20x12 cm</t>
  </si>
  <si>
    <t>4.2.9</t>
  </si>
  <si>
    <t>Caixa 2x4" de soberpor</t>
  </si>
  <si>
    <t>4.2.10</t>
  </si>
  <si>
    <t>Caixa 4x4" de piso</t>
  </si>
  <si>
    <t>4.2.11</t>
  </si>
  <si>
    <t>Caixa de proteção p/ camera CFTV c/ suporte</t>
  </si>
  <si>
    <t>4.2.12</t>
  </si>
  <si>
    <t>Caixa VDI, 10 U</t>
  </si>
  <si>
    <t>4.2.13</t>
  </si>
  <si>
    <t>Camera IP p/ CFTV</t>
  </si>
  <si>
    <t>4.2.14</t>
  </si>
  <si>
    <t>Condulete de aluminio 3/4", tipo C</t>
  </si>
  <si>
    <t>4.2.15</t>
  </si>
  <si>
    <t>Condulete de aluminio 3/4", tipo E</t>
  </si>
  <si>
    <t>4.2.16</t>
  </si>
  <si>
    <t>Condulete de aluminio 3/4", tipo LL</t>
  </si>
  <si>
    <t>4.2.17</t>
  </si>
  <si>
    <t>Condulete de aluminio 3/4", tipo LR</t>
  </si>
  <si>
    <t>4.2.18</t>
  </si>
  <si>
    <t>Condulete de aluminio 3/4", tipo T</t>
  </si>
  <si>
    <t>4.2.19</t>
  </si>
  <si>
    <t>Conector RJ45 (CM8v)</t>
  </si>
  <si>
    <t>4.2.20</t>
  </si>
  <si>
    <t>Conector tipo box curvo diametro 1"</t>
  </si>
  <si>
    <t>4.2.21</t>
  </si>
  <si>
    <t>Conector tipo box curvo diametro 3/4"</t>
  </si>
  <si>
    <t>4.2.22</t>
  </si>
  <si>
    <t>Conector tipo box reto diametro 1"</t>
  </si>
  <si>
    <t>4.2.23</t>
  </si>
  <si>
    <t>Conector tipo box reto diametro 3/4"</t>
  </si>
  <si>
    <t>4.2.24</t>
  </si>
  <si>
    <t>Cotovelo horizontal 100x100 mm</t>
  </si>
  <si>
    <t>4.2.25</t>
  </si>
  <si>
    <t>Cotovelo horizontal interno 38x38 mm</t>
  </si>
  <si>
    <t>4.2.26</t>
  </si>
  <si>
    <t>Cotovelo vertical 100x100 mm</t>
  </si>
  <si>
    <t>4.2.27</t>
  </si>
  <si>
    <t>Curva 90°x 1" FG</t>
  </si>
  <si>
    <t>4.2.28</t>
  </si>
  <si>
    <t>Curva 90°x 3/4" FG</t>
  </si>
  <si>
    <t>4.2.29</t>
  </si>
  <si>
    <t>Curva 90°x3/4", PVC</t>
  </si>
  <si>
    <t>4.2.30</t>
  </si>
  <si>
    <t>Eletrocalha perfurada 100x100x3000 c/ suportes</t>
  </si>
  <si>
    <t>4.2.31</t>
  </si>
  <si>
    <t>br</t>
  </si>
  <si>
    <t>4.2.32</t>
  </si>
  <si>
    <t>4.2.33</t>
  </si>
  <si>
    <t>Emenda interna 100x100</t>
  </si>
  <si>
    <t>4.2.34</t>
  </si>
  <si>
    <t>Emenda interna 38x38 mm</t>
  </si>
  <si>
    <t>4.2.35</t>
  </si>
  <si>
    <t>Fio jumper</t>
  </si>
  <si>
    <t>4.2.36</t>
  </si>
  <si>
    <t>Flange 100x100</t>
  </si>
  <si>
    <t>4.2.37</t>
  </si>
  <si>
    <t>Guia de cabos horizontais simples, 19"</t>
  </si>
  <si>
    <t>4.2.38</t>
  </si>
  <si>
    <t>Isolador epoxi laranja pequeno (ase 1/1)</t>
  </si>
  <si>
    <t>4.2.39</t>
  </si>
  <si>
    <t>Junção angular dupla (alta) 38x38 mm</t>
  </si>
  <si>
    <t>4.2.40</t>
  </si>
  <si>
    <t>Kit pés niveladores</t>
  </si>
  <si>
    <t>4.2.41</t>
  </si>
  <si>
    <t>Luva bolsa rosca diam. 3/4"</t>
  </si>
  <si>
    <t>4.2.42</t>
  </si>
  <si>
    <t>Luva FG rosqueada diam. 1"</t>
  </si>
  <si>
    <t>4.2.43</t>
  </si>
  <si>
    <t>Luva FG rosqueada diam. 3/4"</t>
  </si>
  <si>
    <t>4.2.44</t>
  </si>
  <si>
    <t>4.2.45</t>
  </si>
  <si>
    <t>Modulo protetor de surtos 200 V, tipo MPN</t>
  </si>
  <si>
    <t>4.2.46</t>
  </si>
  <si>
    <t>Modulo protetor de surtos 200 V, tipo MPR</t>
  </si>
  <si>
    <t>4.2.47</t>
  </si>
  <si>
    <t>Modulo protetor de surtos 200 V, tipo T</t>
  </si>
  <si>
    <t>4.2.48</t>
  </si>
  <si>
    <t>No Break 6 KVA, 220 V</t>
  </si>
  <si>
    <t>4.2.49</t>
  </si>
  <si>
    <t>Patch cord 1,5 m - cat 6A</t>
  </si>
  <si>
    <t>4.2.50</t>
  </si>
  <si>
    <t>Patch pannel 24 posições - cat 6A, 19"</t>
  </si>
  <si>
    <t>4.2.51</t>
  </si>
  <si>
    <t>Perfilado perfurado 38x38x600mm, c/ suportes a cada 2m e acessórios</t>
  </si>
  <si>
    <t>4.2.52</t>
  </si>
  <si>
    <t>Placa de acionamento de Ventiladores</t>
  </si>
  <si>
    <t>4.2.53</t>
  </si>
  <si>
    <t>Prensa cabos 3/8"</t>
  </si>
  <si>
    <t>4.2.54</t>
  </si>
  <si>
    <t>Rack fechado padrão 40Ux19", conforme projeto</t>
  </si>
  <si>
    <t>4.2.55</t>
  </si>
  <si>
    <t>Redução p/ eletrocalha 200x100</t>
  </si>
  <si>
    <t>4.2.56</t>
  </si>
  <si>
    <t>Regua de tomadas c/ 2 circuitos e seletor de voltagem</t>
  </si>
  <si>
    <t>4.2.57</t>
  </si>
  <si>
    <t>Saida lateral diam. 1"</t>
  </si>
  <si>
    <t>4.2.58</t>
  </si>
  <si>
    <t>Saida lateral diam. 3/4"</t>
  </si>
  <si>
    <t>4.2.59</t>
  </si>
  <si>
    <t>Saida Superior p/ perfilado 38x38, diametro 3/4"</t>
  </si>
  <si>
    <t>4.2.60</t>
  </si>
  <si>
    <t>Seal tube diam. 1"</t>
  </si>
  <si>
    <t>4.2.61</t>
  </si>
  <si>
    <t>Seal tube diam. 3/4"</t>
  </si>
  <si>
    <t>4.2.62</t>
  </si>
  <si>
    <t>Sonofletor Full-Range, 8 ohms, 15 W, sobrepor</t>
  </si>
  <si>
    <t>4.2.63</t>
  </si>
  <si>
    <t>Suporte em cantoneira alta 38x38 mm</t>
  </si>
  <si>
    <t>4.2.64</t>
  </si>
  <si>
    <t>Suporte em cantoneira baixa 38x38 mm</t>
  </si>
  <si>
    <t>4.2.65</t>
  </si>
  <si>
    <t>Switch (10/100) BaseTX 24 portas</t>
  </si>
  <si>
    <t>4.2.66</t>
  </si>
  <si>
    <t>Switch (10/100) POE 48 portas</t>
  </si>
  <si>
    <t>4.2.67</t>
  </si>
  <si>
    <t>Tampa 19"</t>
  </si>
  <si>
    <t>4.2.68</t>
  </si>
  <si>
    <t>Tampa articulada para caixa de piso 4x4"</t>
  </si>
  <si>
    <t>4.2.69</t>
  </si>
  <si>
    <t>Terminação p/ eletrocalha 100x100 mm</t>
  </si>
  <si>
    <t>4.2.70</t>
  </si>
  <si>
    <t>Terminal tipo bola # 2,5 mm2</t>
  </si>
  <si>
    <t>4.2.71</t>
  </si>
  <si>
    <t>Conjunto espelho + Tomada RJ 45, cx. 2x4", cat 6A, 2 modulos</t>
  </si>
  <si>
    <t>4.2.72</t>
  </si>
  <si>
    <t>Conjunto espelho + Tomada RJ 45, cx. 4x4" de piso, cat 6A, 2 modulos</t>
  </si>
  <si>
    <t>4.2.73</t>
  </si>
  <si>
    <t>Trilho de encaixe p/ rack's</t>
  </si>
  <si>
    <t>4.2.74</t>
  </si>
  <si>
    <t>Unidade de Ventilação P/ rack</t>
  </si>
  <si>
    <t>4.2.75</t>
  </si>
  <si>
    <t>Arruelas, braçadeiras, buchas, conectores, parafusos, fita isolante, fitas de fixação e afins</t>
  </si>
  <si>
    <t>4.2.76</t>
  </si>
  <si>
    <t>4.1.1</t>
  </si>
  <si>
    <t>4.1.2</t>
  </si>
  <si>
    <t>4.1.3</t>
  </si>
  <si>
    <t>Caixa de PVC octogonal 3x3"</t>
  </si>
  <si>
    <t>4.1.4</t>
  </si>
  <si>
    <t>4.1.5</t>
  </si>
  <si>
    <t>4.1.6</t>
  </si>
  <si>
    <t>4.1.7</t>
  </si>
  <si>
    <t>4.1.9</t>
  </si>
  <si>
    <t>4.1.10</t>
  </si>
  <si>
    <t>4.1.12</t>
  </si>
  <si>
    <t>4.1.13</t>
  </si>
  <si>
    <t>Disjuntor Unipolar Termomagnético - DIN - 20A</t>
  </si>
  <si>
    <t>4.1.14</t>
  </si>
  <si>
    <t>Disjuntor Unipolar Termomagnético - DIN - 25A</t>
  </si>
  <si>
    <t>4.1.15</t>
  </si>
  <si>
    <t>Disjuntor Unipolar Termomagnético - DIN - 16A</t>
  </si>
  <si>
    <t>4.1.16</t>
  </si>
  <si>
    <t>Dispositivo de proteção contra surto - 440V - 8kA</t>
  </si>
  <si>
    <t>4.1.17</t>
  </si>
  <si>
    <t>4.1.18</t>
  </si>
  <si>
    <t>4.1.19</t>
  </si>
  <si>
    <t>4.1.20</t>
  </si>
  <si>
    <t>4.1.21</t>
  </si>
  <si>
    <t>Eletrocalha perfurada 100x100x3000mm c/ suportes a cada 2m</t>
  </si>
  <si>
    <t>4.1.22</t>
  </si>
  <si>
    <t>4.1.23</t>
  </si>
  <si>
    <t>4.1.24</t>
  </si>
  <si>
    <t>4.1.25</t>
  </si>
  <si>
    <t>4.1.26</t>
  </si>
  <si>
    <t>4.1.27</t>
  </si>
  <si>
    <t>Tê horizontal 100x100mm</t>
  </si>
  <si>
    <t>4.1.28</t>
  </si>
  <si>
    <t>4.1.29</t>
  </si>
  <si>
    <t>4.1.30</t>
  </si>
  <si>
    <t>4.1.31</t>
  </si>
  <si>
    <t>4.1.32</t>
  </si>
  <si>
    <t>4.1.33</t>
  </si>
  <si>
    <t>4.1.34</t>
  </si>
  <si>
    <t>4.1.35</t>
  </si>
  <si>
    <t>4.1.36</t>
  </si>
  <si>
    <t>4.1.37</t>
  </si>
  <si>
    <t>4.1.38</t>
  </si>
  <si>
    <t>4.1.39</t>
  </si>
  <si>
    <t>4.1.40</t>
  </si>
  <si>
    <t>4.1.41</t>
  </si>
  <si>
    <t>4.1.42</t>
  </si>
  <si>
    <t>4.1.43</t>
  </si>
  <si>
    <t>4.1.44</t>
  </si>
  <si>
    <t>4.1.45</t>
  </si>
  <si>
    <t>4.1.46</t>
  </si>
  <si>
    <t>4.1.47</t>
  </si>
  <si>
    <t>4.1.48</t>
  </si>
  <si>
    <t>4.1.49</t>
  </si>
  <si>
    <t>4.1.50</t>
  </si>
  <si>
    <t>4.1.51</t>
  </si>
  <si>
    <t>4.1.52</t>
  </si>
  <si>
    <t>4.1.53</t>
  </si>
  <si>
    <t>4.1.57</t>
  </si>
  <si>
    <t>4.1.59</t>
  </si>
  <si>
    <t>4.1.60</t>
  </si>
  <si>
    <t>Manutenção em conjunto de luminária de sobrepor completa com lâmpada fluorescente 2x40W</t>
  </si>
  <si>
    <t>com reator simples de alto fator de potência, em aço tratado e pintado, aletada, na cor branca</t>
  </si>
  <si>
    <t>Conjunto de luminária embutida no forro completa com lâmpada fluorescente 2x40W</t>
  </si>
  <si>
    <t>Conjunto de luminária embutida no forro completa com lâmpada fluorescente 4x16W</t>
  </si>
  <si>
    <t>Conjunto de luminária de sobrepor completa com lâmpada fluorescente 4x16W</t>
  </si>
  <si>
    <t>Conjunto luminária embutida no gesso completa p/ lâmpada dicróica 50W</t>
  </si>
  <si>
    <t>corpo em alumínio pinstado em tinta poliéster; foco recuado direcionável com aro antiofuscante; fixação no forro com molas; ref.: Everlight Spy EL 230050</t>
  </si>
  <si>
    <t>com reatores duplos de lato fator de potência, aço tratado em pintado com vedação em vidro</t>
  </si>
  <si>
    <t>Caixa de PVC de piso 4x4"</t>
  </si>
  <si>
    <t>Cabo unipolar de cobre c/ isolamento 0,6/1kV - 16mm2 - branco</t>
  </si>
  <si>
    <t>Cabo unipolar de cobre c/ isolamento 0,6/1kV - 16mm2 - preto</t>
  </si>
  <si>
    <t>Cabo unipolar de cobre c/ isolamento 0,6/1kV - 16mm2 - verde-amarelo</t>
  </si>
  <si>
    <t>Cabo unipolar de cobre c/ isolamento 0,6/1kV - 16mm2 - vermelho</t>
  </si>
  <si>
    <t>Cabo unipolar de cobre c/ isolamento 0,6/1kV - 16mm2 - azul claro</t>
  </si>
  <si>
    <t>Cabo PP 3x1,5mm2 - 750V</t>
  </si>
  <si>
    <t>Disjuntor Tripolar Termomagnético - DIN - 63A</t>
  </si>
  <si>
    <t>Disjuntor Unipolar Termomagnético - DIN - 10A</t>
  </si>
  <si>
    <t>Disjuntor Unipolar Termomagnético - DIN - 32A</t>
  </si>
  <si>
    <t>Fio unipolar de cobre c/ isolamento 750V - 1,5mm2</t>
  </si>
  <si>
    <t>Fio unipolar de cobre c/ isolamento 750V - 2,5mm2</t>
  </si>
  <si>
    <t>Fio unipolar de cobre c/ isolamento 750V - 6mm2</t>
  </si>
  <si>
    <t>Fio unipolar de cobre c/ isolamento 750V - 4mm2</t>
  </si>
  <si>
    <t>Quadro de distribuição de embutir p/ 12 disjuntores c/ barramento 200A</t>
  </si>
  <si>
    <t>Quadro de distribuição de embutir p/ 36 disjuntores c/ barramento 200A</t>
  </si>
  <si>
    <t>Transformador monofásico 2000 W, 220/127 V</t>
  </si>
  <si>
    <t>Transformador monofásico 500 W, 220/127 V</t>
  </si>
  <si>
    <t>Eletroduto PVC rigido diam. 2"x3m  c/ suportes a cada 2m</t>
  </si>
  <si>
    <t>Eletroduto de PVC rígido diam. 3/4" c/ suportes</t>
  </si>
  <si>
    <t>Eletroduto FG leve 3/4"x 3,00 m c/ suportes</t>
  </si>
  <si>
    <t>Eletroduto FG leve 1"x3,00 m c/ suportes</t>
  </si>
  <si>
    <t>Eletroduto FG leve 2"x 3m c/ suportes</t>
  </si>
  <si>
    <t>Eletroduto FG leve 3/4"x 3m c/ suportes</t>
  </si>
  <si>
    <t>Luva bolsa x rosca 3/4" PVC rígido</t>
  </si>
  <si>
    <t>Curva 90°x 2" PVC rígido</t>
  </si>
  <si>
    <t>Tampa p/ condulete 3/4 " cega</t>
  </si>
  <si>
    <t>Tampa p/ condulete 3/4 " com  módulo hexagonal</t>
  </si>
  <si>
    <t>Tampa p/ condulete 3/4 " com 2 módulos hexagonais</t>
  </si>
  <si>
    <t>Curva 90° x 2" FG</t>
  </si>
  <si>
    <t>Luva PVC diametro 2"</t>
  </si>
  <si>
    <t>Luva FG rosqueada diam. 2"</t>
  </si>
  <si>
    <t>Módulo 1 tecla p/ interruptor simples</t>
  </si>
  <si>
    <t>Módulo 1 tomada hexagonal 2P+T 16A</t>
  </si>
  <si>
    <t>4.1.8</t>
  </si>
  <si>
    <t>4.1.11</t>
  </si>
  <si>
    <t>4.1.54</t>
  </si>
  <si>
    <t>4.1.55</t>
  </si>
  <si>
    <t>4.1.56</t>
  </si>
  <si>
    <t>4.1.58</t>
  </si>
  <si>
    <t>4.1.61</t>
  </si>
  <si>
    <t>4.1.62</t>
  </si>
  <si>
    <t>Rasgo em contrapiso para embutimento de tubulaçoes e posterior enchimento e nivelamento com argamassa cimento-areia 1:6</t>
  </si>
  <si>
    <t>4.1.63</t>
  </si>
  <si>
    <t>HEMOSC COORDENADOR</t>
  </si>
  <si>
    <t>LOGOTIPO DA EMPRESA</t>
  </si>
  <si>
    <t>Preço Unitário</t>
  </si>
  <si>
    <t>Serviços Preliminares</t>
  </si>
  <si>
    <t>0%</t>
  </si>
  <si>
    <t>MENSAL</t>
  </si>
  <si>
    <t>VALOR (R$)</t>
  </si>
  <si>
    <t>ACUMU-LADO</t>
  </si>
  <si>
    <t xml:space="preserve">Resp. Técnico: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</si>
</sst>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0.0"/>
    <numFmt numFmtId="168" formatCode="0.0%"/>
    <numFmt numFmtId="169" formatCode="###0.0;###0.0"/>
    <numFmt numFmtId="170" formatCode="_-[$R$-416]\ * #,##0.00_-;\-[$R$-416]\ * #,##0.00_-;_-[$R$-416]\ * &quot;-&quot;??_-;_-@_-"/>
    <numFmt numFmtId="171" formatCode="###0;###0"/>
    <numFmt numFmtId="172" formatCode="_(&quot;R$ &quot;* #,##0_);_(&quot;R$ &quot;* \(#,##0\);_(&quot;R$ &quot;* &quot;-&quot;_);_(@_)"/>
    <numFmt numFmtId="173" formatCode="_(* #,##0_);_(* \(#,##0\);_(* &quot;-&quot;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Zurich Ex BT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Zurich Ex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0"/>
      <color theme="1"/>
      <name val="Zurich Ex BT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Zurich Ex BT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Border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2" applyNumberFormat="0" applyAlignment="0" applyProtection="0"/>
    <xf numFmtId="0" fontId="40" fillId="0" borderId="3" applyNumberFormat="0" applyFill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9" fillId="23" borderId="2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0" fontId="34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5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293" applyFont="1" applyFill="1" applyBorder="1" applyAlignment="1" applyProtection="1" quotePrefix="1">
      <alignment horizontal="center" vertical="center" wrapText="1"/>
      <protection/>
    </xf>
    <xf numFmtId="0" fontId="3" fillId="0" borderId="10" xfId="293" applyFont="1" applyFill="1" applyBorder="1" applyAlignment="1" applyProtection="1" quotePrefix="1">
      <alignment horizontal="center" vertical="center" wrapText="1"/>
      <protection/>
    </xf>
    <xf numFmtId="0" fontId="3" fillId="0" borderId="11" xfId="293" applyFont="1" applyFill="1" applyBorder="1" applyAlignment="1" applyProtection="1" quotePrefix="1">
      <alignment horizontal="center" vertical="center" wrapText="1"/>
      <protection/>
    </xf>
    <xf numFmtId="0" fontId="55" fillId="0" borderId="0" xfId="268" applyFont="1" applyFill="1" applyBorder="1" applyAlignment="1">
      <alignment vertical="center"/>
      <protection/>
    </xf>
    <xf numFmtId="0" fontId="55" fillId="0" borderId="0" xfId="268" applyFont="1" applyAlignment="1">
      <alignment vertical="center"/>
      <protection/>
    </xf>
    <xf numFmtId="0" fontId="4" fillId="0" borderId="0" xfId="293" applyFont="1" applyFill="1" applyBorder="1" applyAlignment="1" applyProtection="1" quotePrefix="1">
      <alignment horizontal="center" vertical="center" wrapText="1"/>
      <protection/>
    </xf>
    <xf numFmtId="0" fontId="5" fillId="0" borderId="0" xfId="293" applyFont="1" applyFill="1" applyBorder="1" applyAlignment="1" applyProtection="1" quotePrefix="1">
      <alignment horizontal="center" vertical="center" wrapText="1"/>
      <protection/>
    </xf>
    <xf numFmtId="0" fontId="46" fillId="0" borderId="0" xfId="268" applyFont="1" applyFill="1" applyBorder="1" applyAlignment="1">
      <alignment vertical="center"/>
      <protection/>
    </xf>
    <xf numFmtId="0" fontId="6" fillId="34" borderId="11" xfId="293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>
      <alignment horizontal="left" vertical="center" wrapText="1"/>
    </xf>
    <xf numFmtId="0" fontId="6" fillId="34" borderId="11" xfId="293" applyFont="1" applyFill="1" applyBorder="1" applyAlignment="1" applyProtection="1">
      <alignment horizontal="left" vertical="center" wrapText="1"/>
      <protection/>
    </xf>
    <xf numFmtId="0" fontId="7" fillId="35" borderId="11" xfId="0" applyFont="1" applyFill="1" applyBorder="1" applyAlignment="1">
      <alignment horizontal="center" vertical="center"/>
    </xf>
    <xf numFmtId="10" fontId="7" fillId="35" borderId="11" xfId="343" applyNumberFormat="1" applyFont="1" applyFill="1" applyBorder="1" applyAlignment="1">
      <alignment horizontal="center" vertical="center"/>
    </xf>
    <xf numFmtId="10" fontId="6" fillId="34" borderId="11" xfId="343" applyNumberFormat="1" applyFont="1" applyFill="1" applyBorder="1" applyAlignment="1" applyProtection="1">
      <alignment horizontal="center" vertical="center" wrapText="1"/>
      <protection/>
    </xf>
    <xf numFmtId="165" fontId="6" fillId="0" borderId="0" xfId="372" applyFont="1" applyBorder="1" applyAlignment="1">
      <alignment vertical="center"/>
    </xf>
    <xf numFmtId="165" fontId="6" fillId="0" borderId="12" xfId="372" applyFont="1" applyBorder="1" applyAlignment="1">
      <alignment horizontal="center" vertical="center"/>
    </xf>
    <xf numFmtId="165" fontId="6" fillId="0" borderId="0" xfId="372" applyFont="1" applyBorder="1" applyAlignment="1">
      <alignment horizontal="center" vertical="center"/>
    </xf>
    <xf numFmtId="0" fontId="56" fillId="0" borderId="11" xfId="259" applyFont="1" applyFill="1" applyBorder="1" applyAlignment="1">
      <alignment horizontal="center" vertical="center" wrapText="1"/>
      <protection/>
    </xf>
    <xf numFmtId="168" fontId="7" fillId="35" borderId="11" xfId="343" applyNumberFormat="1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  <protection hidden="1" locked="0"/>
    </xf>
    <xf numFmtId="0" fontId="56" fillId="0" borderId="13" xfId="259" applyFont="1" applyFill="1" applyBorder="1" applyAlignment="1">
      <alignment horizontal="center" vertical="center"/>
      <protection/>
    </xf>
    <xf numFmtId="0" fontId="56" fillId="0" borderId="11" xfId="259" applyFont="1" applyFill="1" applyBorder="1" applyAlignment="1">
      <alignment horizontal="center" vertical="center"/>
      <protection/>
    </xf>
    <xf numFmtId="0" fontId="57" fillId="0" borderId="0" xfId="268" applyFont="1" applyFill="1" applyAlignment="1">
      <alignment horizontal="center" vertical="center"/>
      <protection/>
    </xf>
    <xf numFmtId="0" fontId="57" fillId="0" borderId="0" xfId="268" applyFont="1" applyFill="1" applyAlignment="1">
      <alignment vertical="center"/>
      <protection/>
    </xf>
    <xf numFmtId="0" fontId="56" fillId="0" borderId="12" xfId="259" applyFont="1" applyFill="1" applyBorder="1" applyAlignment="1">
      <alignment horizontal="center" vertical="center"/>
      <protection/>
    </xf>
    <xf numFmtId="0" fontId="57" fillId="0" borderId="12" xfId="268" applyFont="1" applyFill="1" applyBorder="1" applyAlignment="1">
      <alignment vertical="center"/>
      <protection/>
    </xf>
    <xf numFmtId="0" fontId="57" fillId="0" borderId="13" xfId="268" applyFont="1" applyFill="1" applyBorder="1" applyAlignment="1">
      <alignment vertical="center"/>
      <protection/>
    </xf>
    <xf numFmtId="0" fontId="7" fillId="36" borderId="14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left" vertical="center" wrapText="1"/>
    </xf>
    <xf numFmtId="0" fontId="7" fillId="36" borderId="15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44" fontId="7" fillId="36" borderId="16" xfId="0" applyNumberFormat="1" applyFont="1" applyFill="1" applyBorder="1" applyAlignment="1">
      <alignment vertical="center"/>
    </xf>
    <xf numFmtId="0" fontId="9" fillId="36" borderId="17" xfId="293" applyFont="1" applyFill="1" applyBorder="1" applyAlignment="1" applyProtection="1" quotePrefix="1">
      <alignment horizontal="center" vertical="center" wrapText="1"/>
      <protection/>
    </xf>
    <xf numFmtId="0" fontId="58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top" wrapText="1"/>
    </xf>
    <xf numFmtId="165" fontId="58" fillId="34" borderId="18" xfId="372" applyFont="1" applyFill="1" applyBorder="1" applyAlignment="1">
      <alignment horizontal="center" vertical="top" wrapText="1"/>
    </xf>
    <xf numFmtId="44" fontId="59" fillId="0" borderId="11" xfId="247" applyFont="1" applyBorder="1" applyAlignment="1">
      <alignment/>
    </xf>
    <xf numFmtId="170" fontId="10" fillId="34" borderId="19" xfId="343" applyNumberFormat="1" applyFont="1" applyFill="1" applyBorder="1" applyAlignment="1">
      <alignment vertical="top" wrapText="1"/>
    </xf>
    <xf numFmtId="0" fontId="10" fillId="34" borderId="20" xfId="0" applyFont="1" applyFill="1" applyBorder="1" applyAlignment="1">
      <alignment horizontal="left" vertical="top" wrapText="1"/>
    </xf>
    <xf numFmtId="170" fontId="10" fillId="34" borderId="18" xfId="0" applyNumberFormat="1" applyFont="1" applyFill="1" applyBorder="1" applyAlignment="1">
      <alignment vertical="top" wrapText="1"/>
    </xf>
    <xf numFmtId="0" fontId="10" fillId="34" borderId="0" xfId="0" applyFont="1" applyFill="1" applyAlignment="1">
      <alignment vertical="center"/>
    </xf>
    <xf numFmtId="0" fontId="6" fillId="34" borderId="21" xfId="293" applyFont="1" applyFill="1" applyBorder="1" applyAlignment="1" applyProtection="1">
      <alignment horizontal="center" vertical="center" wrapText="1"/>
      <protection/>
    </xf>
    <xf numFmtId="0" fontId="6" fillId="34" borderId="21" xfId="293" applyFont="1" applyFill="1" applyBorder="1" applyAlignment="1" applyProtection="1">
      <alignment horizontal="left" vertical="center" wrapText="1"/>
      <protection/>
    </xf>
    <xf numFmtId="0" fontId="58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top" wrapText="1"/>
    </xf>
    <xf numFmtId="165" fontId="58" fillId="34" borderId="22" xfId="372" applyFont="1" applyFill="1" applyBorder="1" applyAlignment="1">
      <alignment horizontal="center" vertical="top" wrapText="1"/>
    </xf>
    <xf numFmtId="170" fontId="10" fillId="34" borderId="23" xfId="343" applyNumberFormat="1" applyFont="1" applyFill="1" applyBorder="1" applyAlignment="1">
      <alignment vertical="top" wrapText="1"/>
    </xf>
    <xf numFmtId="0" fontId="10" fillId="34" borderId="24" xfId="0" applyFont="1" applyFill="1" applyBorder="1" applyAlignment="1">
      <alignment horizontal="left" vertical="top" wrapText="1"/>
    </xf>
    <xf numFmtId="170" fontId="10" fillId="34" borderId="22" xfId="0" applyNumberFormat="1" applyFont="1" applyFill="1" applyBorder="1" applyAlignment="1">
      <alignment vertical="top" wrapText="1"/>
    </xf>
    <xf numFmtId="0" fontId="7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center" vertical="center" wrapText="1"/>
    </xf>
    <xf numFmtId="44" fontId="7" fillId="36" borderId="11" xfId="0" applyNumberFormat="1" applyFont="1" applyFill="1" applyBorder="1" applyAlignment="1">
      <alignment vertical="center"/>
    </xf>
    <xf numFmtId="0" fontId="7" fillId="36" borderId="0" xfId="0" applyFont="1" applyFill="1" applyAlignment="1">
      <alignment vertical="center"/>
    </xf>
    <xf numFmtId="0" fontId="10" fillId="34" borderId="11" xfId="0" applyFont="1" applyFill="1" applyBorder="1" applyAlignment="1">
      <alignment/>
    </xf>
    <xf numFmtId="0" fontId="10" fillId="34" borderId="11" xfId="0" applyFont="1" applyFill="1" applyBorder="1" applyAlignment="1">
      <alignment wrapText="1"/>
    </xf>
    <xf numFmtId="0" fontId="10" fillId="34" borderId="10" xfId="0" applyFont="1" applyFill="1" applyBorder="1" applyAlignment="1">
      <alignment/>
    </xf>
    <xf numFmtId="0" fontId="10" fillId="34" borderId="0" xfId="0" applyFont="1" applyFill="1" applyAlignment="1">
      <alignment/>
    </xf>
    <xf numFmtId="49" fontId="6" fillId="34" borderId="11" xfId="293" applyNumberFormat="1" applyFont="1" applyFill="1" applyBorder="1" applyAlignment="1" applyProtection="1">
      <alignment horizontal="center" vertical="center" wrapText="1"/>
      <protection/>
    </xf>
    <xf numFmtId="167" fontId="6" fillId="34" borderId="11" xfId="293" applyNumberFormat="1" applyFont="1" applyFill="1" applyBorder="1" applyAlignment="1" applyProtection="1">
      <alignment horizontal="center" vertical="center" wrapText="1"/>
      <protection/>
    </xf>
    <xf numFmtId="0" fontId="7" fillId="36" borderId="21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left" vertical="center" wrapText="1"/>
    </xf>
    <xf numFmtId="0" fontId="7" fillId="36" borderId="15" xfId="0" applyFont="1" applyFill="1" applyBorder="1" applyAlignment="1">
      <alignment vertical="center" wrapText="1"/>
    </xf>
    <xf numFmtId="0" fontId="7" fillId="36" borderId="0" xfId="0" applyFont="1" applyFill="1" applyBorder="1" applyAlignment="1">
      <alignment vertical="center" wrapText="1"/>
    </xf>
    <xf numFmtId="0" fontId="7" fillId="36" borderId="16" xfId="0" applyFont="1" applyFill="1" applyBorder="1" applyAlignment="1">
      <alignment vertical="center" wrapText="1"/>
    </xf>
    <xf numFmtId="44" fontId="7" fillId="36" borderId="2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7" xfId="293" applyFont="1" applyFill="1" applyBorder="1" applyAlignment="1" applyProtection="1">
      <alignment horizontal="left" vertical="center" wrapText="1"/>
      <protection/>
    </xf>
    <xf numFmtId="0" fontId="58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top" wrapText="1"/>
    </xf>
    <xf numFmtId="165" fontId="58" fillId="0" borderId="25" xfId="372" applyFont="1" applyFill="1" applyBorder="1" applyAlignment="1">
      <alignment horizontal="center" vertical="top" wrapText="1"/>
    </xf>
    <xf numFmtId="44" fontId="59" fillId="0" borderId="0" xfId="247" applyFont="1" applyAlignment="1">
      <alignment/>
    </xf>
    <xf numFmtId="170" fontId="10" fillId="0" borderId="20" xfId="343" applyNumberFormat="1" applyFont="1" applyFill="1" applyBorder="1" applyAlignment="1">
      <alignment vertical="top" wrapText="1"/>
    </xf>
    <xf numFmtId="0" fontId="10" fillId="0" borderId="20" xfId="0" applyFont="1" applyFill="1" applyBorder="1" applyAlignment="1">
      <alignment horizontal="left" vertical="top" wrapText="1"/>
    </xf>
    <xf numFmtId="170" fontId="10" fillId="0" borderId="18" xfId="0" applyNumberFormat="1" applyFont="1" applyFill="1" applyBorder="1" applyAlignment="1">
      <alignment vertical="top" wrapText="1"/>
    </xf>
    <xf numFmtId="0" fontId="6" fillId="0" borderId="0" xfId="293" applyFont="1" applyFill="1" applyBorder="1" applyAlignment="1" applyProtection="1">
      <alignment horizontal="center" vertical="center" wrapText="1"/>
      <protection/>
    </xf>
    <xf numFmtId="0" fontId="10" fillId="36" borderId="15" xfId="353" applyNumberFormat="1" applyFont="1" applyFill="1" applyBorder="1" applyAlignment="1" applyProtection="1" quotePrefix="1">
      <alignment vertical="center" wrapText="1"/>
      <protection/>
    </xf>
    <xf numFmtId="0" fontId="10" fillId="36" borderId="0" xfId="353" applyNumberFormat="1" applyFont="1" applyFill="1" applyBorder="1" applyAlignment="1" applyProtection="1" quotePrefix="1">
      <alignment vertical="center" wrapText="1"/>
      <protection/>
    </xf>
    <xf numFmtId="0" fontId="10" fillId="36" borderId="16" xfId="353" applyNumberFormat="1" applyFont="1" applyFill="1" applyBorder="1" applyAlignment="1" applyProtection="1" quotePrefix="1">
      <alignment vertical="center" wrapText="1"/>
      <protection/>
    </xf>
    <xf numFmtId="0" fontId="7" fillId="35" borderId="18" xfId="292" applyFont="1" applyFill="1" applyBorder="1" applyAlignment="1">
      <alignment horizontal="left" vertical="top" wrapText="1"/>
      <protection/>
    </xf>
    <xf numFmtId="0" fontId="58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top" wrapText="1"/>
    </xf>
    <xf numFmtId="167" fontId="6" fillId="0" borderId="11" xfId="293" applyNumberFormat="1" applyFont="1" applyFill="1" applyBorder="1" applyAlignment="1" applyProtection="1">
      <alignment horizontal="center" vertical="center" wrapText="1"/>
      <protection/>
    </xf>
    <xf numFmtId="44" fontId="6" fillId="0" borderId="11" xfId="293" applyNumberFormat="1" applyFont="1" applyFill="1" applyBorder="1" applyAlignment="1" applyProtection="1">
      <alignment horizontal="center" vertical="center" wrapText="1"/>
      <protection/>
    </xf>
    <xf numFmtId="0" fontId="6" fillId="37" borderId="0" xfId="293" applyFont="1" applyFill="1" applyBorder="1" applyAlignment="1" applyProtection="1">
      <alignment horizontal="center" vertical="center" wrapText="1"/>
      <protection/>
    </xf>
    <xf numFmtId="0" fontId="6" fillId="0" borderId="11" xfId="293" applyFont="1" applyFill="1" applyBorder="1" applyAlignment="1" applyProtection="1">
      <alignment horizontal="center" vertical="center" wrapText="1"/>
      <protection/>
    </xf>
    <xf numFmtId="0" fontId="10" fillId="0" borderId="18" xfId="256" applyFont="1" applyFill="1" applyBorder="1" applyAlignment="1">
      <alignment horizontal="left" vertical="top" wrapText="1"/>
      <protection/>
    </xf>
    <xf numFmtId="0" fontId="58" fillId="0" borderId="18" xfId="256" applyFont="1" applyFill="1" applyBorder="1" applyAlignment="1">
      <alignment horizontal="left" vertical="top" wrapText="1"/>
      <protection/>
    </xf>
    <xf numFmtId="0" fontId="10" fillId="0" borderId="18" xfId="256" applyFont="1" applyFill="1" applyBorder="1" applyAlignment="1">
      <alignment horizontal="center" vertical="top" wrapText="1"/>
      <protection/>
    </xf>
    <xf numFmtId="43" fontId="58" fillId="0" borderId="18" xfId="351" applyFont="1" applyFill="1" applyBorder="1" applyAlignment="1">
      <alignment horizontal="center" vertical="top" wrapText="1"/>
    </xf>
    <xf numFmtId="170" fontId="10" fillId="0" borderId="17" xfId="258" applyNumberFormat="1" applyFont="1" applyFill="1" applyBorder="1" applyAlignment="1">
      <alignment vertical="top" wrapText="1"/>
      <protection/>
    </xf>
    <xf numFmtId="170" fontId="10" fillId="0" borderId="11" xfId="343" applyNumberFormat="1" applyFont="1" applyFill="1" applyBorder="1" applyAlignment="1">
      <alignment vertical="top" wrapText="1"/>
    </xf>
    <xf numFmtId="9" fontId="10" fillId="0" borderId="11" xfId="343" applyFont="1" applyFill="1" applyBorder="1" applyAlignment="1">
      <alignment horizontal="left" vertical="top" wrapText="1"/>
    </xf>
    <xf numFmtId="170" fontId="10" fillId="0" borderId="11" xfId="0" applyNumberFormat="1" applyFont="1" applyFill="1" applyBorder="1" applyAlignment="1">
      <alignment vertical="top" wrapText="1"/>
    </xf>
    <xf numFmtId="170" fontId="10" fillId="0" borderId="11" xfId="258" applyNumberFormat="1" applyFont="1" applyFill="1" applyBorder="1" applyAlignment="1">
      <alignment vertical="top" wrapText="1"/>
      <protection/>
    </xf>
    <xf numFmtId="0" fontId="10" fillId="0" borderId="18" xfId="258" applyFont="1" applyFill="1" applyBorder="1" applyAlignment="1">
      <alignment horizontal="left" vertical="top" wrapText="1"/>
      <protection/>
    </xf>
    <xf numFmtId="0" fontId="58" fillId="0" borderId="18" xfId="258" applyFont="1" applyFill="1" applyBorder="1" applyAlignment="1">
      <alignment horizontal="left" vertical="top" wrapText="1"/>
      <protection/>
    </xf>
    <xf numFmtId="0" fontId="10" fillId="0" borderId="18" xfId="258" applyFont="1" applyFill="1" applyBorder="1" applyAlignment="1">
      <alignment horizontal="center" vertical="top" wrapText="1"/>
      <protection/>
    </xf>
    <xf numFmtId="43" fontId="58" fillId="0" borderId="18" xfId="352" applyFont="1" applyFill="1" applyBorder="1" applyAlignment="1">
      <alignment horizontal="center" vertical="top" wrapText="1"/>
    </xf>
    <xf numFmtId="171" fontId="60" fillId="38" borderId="18" xfId="251" applyNumberFormat="1" applyFont="1" applyFill="1" applyBorder="1" applyAlignment="1">
      <alignment horizontal="center" vertical="top" wrapText="1"/>
      <protection/>
    </xf>
    <xf numFmtId="0" fontId="7" fillId="35" borderId="18" xfId="251" applyFont="1" applyFill="1" applyBorder="1" applyAlignment="1">
      <alignment horizontal="left" vertical="top" wrapText="1"/>
      <protection/>
    </xf>
    <xf numFmtId="171" fontId="60" fillId="38" borderId="18" xfId="254" applyNumberFormat="1" applyFont="1" applyFill="1" applyBorder="1" applyAlignment="1">
      <alignment horizontal="center" vertical="top" wrapText="1"/>
      <protection/>
    </xf>
    <xf numFmtId="0" fontId="7" fillId="38" borderId="18" xfId="254" applyFont="1" applyFill="1" applyBorder="1" applyAlignment="1">
      <alignment horizontal="left" vertical="top" wrapText="1"/>
      <protection/>
    </xf>
    <xf numFmtId="170" fontId="10" fillId="0" borderId="20" xfId="0" applyNumberFormat="1" applyFont="1" applyFill="1" applyBorder="1" applyAlignment="1">
      <alignment vertical="top" wrapText="1"/>
    </xf>
    <xf numFmtId="0" fontId="7" fillId="38" borderId="18" xfId="255" applyFont="1" applyFill="1" applyBorder="1" applyAlignment="1">
      <alignment horizontal="left" vertical="top" wrapText="1"/>
      <protection/>
    </xf>
    <xf numFmtId="0" fontId="7" fillId="38" borderId="18" xfId="257" applyFont="1" applyFill="1" applyBorder="1" applyAlignment="1">
      <alignment horizontal="left" vertical="top" wrapText="1"/>
      <protection/>
    </xf>
    <xf numFmtId="171" fontId="60" fillId="38" borderId="18" xfId="257" applyNumberFormat="1" applyFont="1" applyFill="1" applyBorder="1" applyAlignment="1">
      <alignment horizontal="center" vertical="top" wrapText="1"/>
      <protection/>
    </xf>
    <xf numFmtId="169" fontId="58" fillId="0" borderId="18" xfId="0" applyNumberFormat="1" applyFont="1" applyFill="1" applyBorder="1" applyAlignment="1">
      <alignment horizontal="left" vertical="top" wrapText="1"/>
    </xf>
    <xf numFmtId="171" fontId="60" fillId="38" borderId="22" xfId="254" applyNumberFormat="1" applyFont="1" applyFill="1" applyBorder="1" applyAlignment="1">
      <alignment horizontal="center" vertical="top" wrapText="1"/>
      <protection/>
    </xf>
    <xf numFmtId="0" fontId="7" fillId="38" borderId="22" xfId="254" applyFont="1" applyFill="1" applyBorder="1" applyAlignment="1">
      <alignment horizontal="left" vertical="top" wrapText="1"/>
      <protection/>
    </xf>
    <xf numFmtId="0" fontId="58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top" wrapText="1"/>
    </xf>
    <xf numFmtId="167" fontId="6" fillId="0" borderId="21" xfId="293" applyNumberFormat="1" applyFont="1" applyFill="1" applyBorder="1" applyAlignment="1" applyProtection="1">
      <alignment horizontal="center" vertical="center" wrapText="1"/>
      <protection/>
    </xf>
    <xf numFmtId="44" fontId="6" fillId="0" borderId="21" xfId="293" applyNumberFormat="1" applyFont="1" applyFill="1" applyBorder="1" applyAlignment="1" applyProtection="1">
      <alignment horizontal="center" vertical="center" wrapText="1"/>
      <protection/>
    </xf>
    <xf numFmtId="170" fontId="10" fillId="0" borderId="24" xfId="343" applyNumberFormat="1" applyFont="1" applyFill="1" applyBorder="1" applyAlignment="1">
      <alignment vertical="top" wrapText="1"/>
    </xf>
    <xf numFmtId="0" fontId="10" fillId="0" borderId="24" xfId="0" applyFont="1" applyFill="1" applyBorder="1" applyAlignment="1">
      <alignment horizontal="left" vertical="top" wrapText="1"/>
    </xf>
    <xf numFmtId="170" fontId="10" fillId="0" borderId="22" xfId="0" applyNumberFormat="1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left" vertical="top" wrapText="1"/>
    </xf>
    <xf numFmtId="0" fontId="58" fillId="0" borderId="18" xfId="0" applyFont="1" applyFill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 wrapText="1"/>
    </xf>
    <xf numFmtId="0" fontId="10" fillId="35" borderId="0" xfId="353" applyNumberFormat="1" applyFont="1" applyFill="1" applyBorder="1" applyAlignment="1" applyProtection="1" quotePrefix="1">
      <alignment horizontal="center" vertical="center" wrapText="1"/>
      <protection/>
    </xf>
    <xf numFmtId="0" fontId="10" fillId="35" borderId="26" xfId="353" applyNumberFormat="1" applyFont="1" applyFill="1" applyBorder="1" applyAlignment="1" applyProtection="1" quotePrefix="1">
      <alignment horizontal="center" vertical="center" wrapText="1"/>
      <protection/>
    </xf>
    <xf numFmtId="44" fontId="7" fillId="35" borderId="0" xfId="0" applyNumberFormat="1" applyFont="1" applyFill="1" applyBorder="1" applyAlignment="1">
      <alignment vertical="center"/>
    </xf>
    <xf numFmtId="165" fontId="58" fillId="0" borderId="18" xfId="372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left" vertical="top"/>
    </xf>
    <xf numFmtId="171" fontId="60" fillId="36" borderId="18" xfId="0" applyNumberFormat="1" applyFont="1" applyFill="1" applyBorder="1" applyAlignment="1">
      <alignment horizontal="center" vertical="top" wrapText="1"/>
    </xf>
    <xf numFmtId="0" fontId="7" fillId="36" borderId="22" xfId="0" applyFont="1" applyFill="1" applyBorder="1" applyAlignment="1">
      <alignment horizontal="left" vertical="top" wrapText="1"/>
    </xf>
    <xf numFmtId="0" fontId="58" fillId="36" borderId="24" xfId="0" applyFont="1" applyFill="1" applyBorder="1" applyAlignment="1">
      <alignment horizontal="left" vertical="top" wrapText="1"/>
    </xf>
    <xf numFmtId="0" fontId="58" fillId="36" borderId="23" xfId="0" applyFont="1" applyFill="1" applyBorder="1" applyAlignment="1">
      <alignment vertical="top" wrapText="1"/>
    </xf>
    <xf numFmtId="170" fontId="7" fillId="36" borderId="23" xfId="0" applyNumberFormat="1" applyFont="1" applyFill="1" applyBorder="1" applyAlignment="1">
      <alignment vertical="top" wrapText="1"/>
    </xf>
    <xf numFmtId="0" fontId="58" fillId="36" borderId="27" xfId="0" applyFont="1" applyFill="1" applyBorder="1" applyAlignment="1">
      <alignment vertical="top" wrapText="1"/>
    </xf>
    <xf numFmtId="170" fontId="7" fillId="36" borderId="22" xfId="0" applyNumberFormat="1" applyFont="1" applyFill="1" applyBorder="1" applyAlignment="1">
      <alignment vertical="top" wrapText="1"/>
    </xf>
    <xf numFmtId="0" fontId="58" fillId="36" borderId="0" xfId="0" applyFont="1" applyFill="1" applyBorder="1" applyAlignment="1">
      <alignment horizontal="left" vertical="top"/>
    </xf>
    <xf numFmtId="171" fontId="58" fillId="0" borderId="2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vertical="top" wrapText="1"/>
    </xf>
    <xf numFmtId="170" fontId="10" fillId="0" borderId="19" xfId="343" applyNumberFormat="1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left" vertical="top" wrapText="1"/>
    </xf>
    <xf numFmtId="0" fontId="58" fillId="0" borderId="21" xfId="0" applyFont="1" applyFill="1" applyBorder="1" applyAlignment="1">
      <alignment horizontal="left" vertical="top" wrapText="1"/>
    </xf>
    <xf numFmtId="0" fontId="58" fillId="0" borderId="21" xfId="0" applyFont="1" applyFill="1" applyBorder="1" applyAlignment="1">
      <alignment vertical="top" wrapText="1"/>
    </xf>
    <xf numFmtId="0" fontId="7" fillId="36" borderId="18" xfId="0" applyFont="1" applyFill="1" applyBorder="1" applyAlignment="1">
      <alignment horizontal="left" vertical="top" wrapText="1"/>
    </xf>
    <xf numFmtId="0" fontId="60" fillId="36" borderId="20" xfId="0" applyFont="1" applyFill="1" applyBorder="1" applyAlignment="1">
      <alignment horizontal="left" vertical="top" wrapText="1"/>
    </xf>
    <xf numFmtId="0" fontId="60" fillId="36" borderId="19" xfId="0" applyFont="1" applyFill="1" applyBorder="1" applyAlignment="1">
      <alignment vertical="top" wrapText="1"/>
    </xf>
    <xf numFmtId="0" fontId="60" fillId="36" borderId="0" xfId="0" applyFont="1" applyFill="1" applyBorder="1" applyAlignment="1">
      <alignment vertical="top" wrapText="1"/>
    </xf>
    <xf numFmtId="170" fontId="7" fillId="36" borderId="19" xfId="0" applyNumberFormat="1" applyFont="1" applyFill="1" applyBorder="1" applyAlignment="1">
      <alignment vertical="top" wrapText="1"/>
    </xf>
    <xf numFmtId="0" fontId="60" fillId="36" borderId="28" xfId="0" applyFont="1" applyFill="1" applyBorder="1" applyAlignment="1">
      <alignment vertical="top" wrapText="1"/>
    </xf>
    <xf numFmtId="170" fontId="7" fillId="36" borderId="18" xfId="0" applyNumberFormat="1" applyFont="1" applyFill="1" applyBorder="1" applyAlignment="1">
      <alignment vertical="top" wrapText="1"/>
    </xf>
    <xf numFmtId="0" fontId="60" fillId="36" borderId="0" xfId="0" applyFont="1" applyFill="1" applyBorder="1" applyAlignment="1">
      <alignment horizontal="left" vertical="top"/>
    </xf>
    <xf numFmtId="169" fontId="58" fillId="0" borderId="18" xfId="0" applyNumberFormat="1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58" fillId="0" borderId="18" xfId="0" applyFont="1" applyFill="1" applyBorder="1" applyAlignment="1">
      <alignment vertical="top" wrapText="1"/>
    </xf>
    <xf numFmtId="165" fontId="58" fillId="0" borderId="18" xfId="372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/>
    </xf>
    <xf numFmtId="0" fontId="10" fillId="0" borderId="0" xfId="0" applyFont="1" applyAlignment="1">
      <alignment vertical="center"/>
    </xf>
    <xf numFmtId="44" fontId="6" fillId="34" borderId="11" xfId="293" applyNumberFormat="1" applyFont="1" applyFill="1" applyBorder="1" applyAlignment="1" applyProtection="1">
      <alignment horizontal="center" vertical="center" wrapText="1"/>
      <protection/>
    </xf>
    <xf numFmtId="168" fontId="6" fillId="34" borderId="11" xfId="293" applyNumberFormat="1" applyFont="1" applyFill="1" applyBorder="1" applyAlignment="1" applyProtection="1">
      <alignment horizontal="center" vertical="center" wrapText="1"/>
      <protection/>
    </xf>
    <xf numFmtId="0" fontId="7" fillId="36" borderId="29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44" fontId="7" fillId="36" borderId="11" xfId="229" applyFont="1" applyFill="1" applyBorder="1" applyAlignment="1">
      <alignment vertical="center" wrapText="1"/>
    </xf>
    <xf numFmtId="0" fontId="57" fillId="34" borderId="11" xfId="0" applyFont="1" applyFill="1" applyBorder="1" applyAlignment="1">
      <alignment horizontal="center" vertical="center"/>
    </xf>
    <xf numFmtId="44" fontId="57" fillId="34" borderId="11" xfId="353" applyNumberFormat="1" applyFont="1" applyFill="1" applyBorder="1" applyAlignment="1" applyProtection="1" quotePrefix="1">
      <alignment horizontal="left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44" fontId="10" fillId="0" borderId="11" xfId="353" applyNumberFormat="1" applyFont="1" applyFill="1" applyBorder="1" applyAlignment="1" applyProtection="1" quotePrefix="1">
      <alignment horizontal="center" vertical="center" wrapText="1"/>
      <protection/>
    </xf>
    <xf numFmtId="167" fontId="10" fillId="0" borderId="11" xfId="0" applyNumberFormat="1" applyFont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44" fontId="57" fillId="34" borderId="12" xfId="353" applyNumberFormat="1" applyFont="1" applyFill="1" applyBorder="1" applyAlignment="1" applyProtection="1" quotePrefix="1">
      <alignment horizontal="left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44" fontId="10" fillId="0" borderId="12" xfId="353" applyNumberFormat="1" applyFont="1" applyFill="1" applyBorder="1" applyAlignment="1" applyProtection="1" quotePrefix="1">
      <alignment horizontal="center" vertical="center" wrapText="1"/>
      <protection/>
    </xf>
    <xf numFmtId="167" fontId="10" fillId="0" borderId="12" xfId="0" applyNumberFormat="1" applyFont="1" applyBorder="1" applyAlignment="1">
      <alignment horizontal="center" vertical="center"/>
    </xf>
    <xf numFmtId="44" fontId="6" fillId="34" borderId="12" xfId="293" applyNumberFormat="1" applyFont="1" applyFill="1" applyBorder="1" applyAlignment="1" applyProtection="1">
      <alignment horizontal="center" vertical="center" wrapText="1"/>
      <protection/>
    </xf>
    <xf numFmtId="168" fontId="6" fillId="34" borderId="12" xfId="293" applyNumberFormat="1" applyFont="1" applyFill="1" applyBorder="1" applyAlignment="1" applyProtection="1">
      <alignment horizontal="center" vertical="center" wrapText="1"/>
      <protection/>
    </xf>
    <xf numFmtId="44" fontId="6" fillId="34" borderId="0" xfId="293" applyNumberFormat="1" applyFont="1" applyFill="1" applyBorder="1" applyAlignment="1" applyProtection="1">
      <alignment horizontal="center" vertical="center" wrapText="1"/>
      <protection/>
    </xf>
    <xf numFmtId="170" fontId="7" fillId="39" borderId="25" xfId="0" applyNumberFormat="1" applyFont="1" applyFill="1" applyBorder="1" applyAlignment="1">
      <alignment vertical="top" wrapText="1"/>
    </xf>
    <xf numFmtId="0" fontId="57" fillId="0" borderId="0" xfId="268" applyFont="1" applyAlignment="1">
      <alignment horizontal="center" vertical="center"/>
      <protection/>
    </xf>
    <xf numFmtId="0" fontId="57" fillId="0" borderId="0" xfId="268" applyFont="1" applyAlignment="1">
      <alignment horizontal="left" vertical="center" wrapText="1"/>
      <protection/>
    </xf>
    <xf numFmtId="0" fontId="57" fillId="0" borderId="0" xfId="268" applyFont="1" applyFill="1" applyBorder="1" applyAlignment="1">
      <alignment horizontal="center" vertical="center" wrapText="1"/>
      <protection/>
    </xf>
    <xf numFmtId="165" fontId="6" fillId="0" borderId="0" xfId="372" applyFont="1" applyFill="1" applyBorder="1" applyAlignment="1">
      <alignment vertical="center"/>
    </xf>
    <xf numFmtId="165" fontId="6" fillId="0" borderId="0" xfId="372" applyFont="1" applyFill="1" applyBorder="1" applyAlignment="1">
      <alignment horizontal="center" vertical="center"/>
    </xf>
    <xf numFmtId="0" fontId="57" fillId="0" borderId="0" xfId="268" applyFont="1" applyAlignment="1">
      <alignment vertical="center"/>
      <protection/>
    </xf>
    <xf numFmtId="0" fontId="57" fillId="0" borderId="0" xfId="268" applyFont="1" applyAlignment="1">
      <alignment horizontal="center" vertical="center" wrapText="1"/>
      <protection/>
    </xf>
    <xf numFmtId="165" fontId="6" fillId="0" borderId="0" xfId="372" applyFont="1" applyAlignment="1">
      <alignment horizontal="center" vertical="center"/>
    </xf>
    <xf numFmtId="165" fontId="6" fillId="0" borderId="0" xfId="372" applyFont="1" applyAlignment="1">
      <alignment vertical="center"/>
    </xf>
    <xf numFmtId="0" fontId="57" fillId="0" borderId="30" xfId="268" applyFont="1" applyBorder="1" applyAlignment="1">
      <alignment vertical="center"/>
      <protection/>
    </xf>
    <xf numFmtId="171" fontId="58" fillId="0" borderId="22" xfId="0" applyNumberFormat="1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left" vertical="top" wrapText="1"/>
    </xf>
    <xf numFmtId="170" fontId="10" fillId="0" borderId="22" xfId="0" applyNumberFormat="1" applyFont="1" applyFill="1" applyBorder="1" applyAlignment="1">
      <alignment horizontal="center" vertical="top" wrapText="1"/>
    </xf>
    <xf numFmtId="170" fontId="10" fillId="0" borderId="2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171" fontId="58" fillId="0" borderId="25" xfId="0" applyNumberFormat="1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left" vertical="top" wrapText="1"/>
    </xf>
    <xf numFmtId="170" fontId="10" fillId="0" borderId="25" xfId="0" applyNumberFormat="1" applyFont="1" applyFill="1" applyBorder="1" applyAlignment="1">
      <alignment horizontal="center" vertical="top" wrapText="1"/>
    </xf>
    <xf numFmtId="9" fontId="10" fillId="0" borderId="20" xfId="343" applyFont="1" applyFill="1" applyBorder="1" applyAlignment="1">
      <alignment horizontal="center" vertical="top" wrapText="1"/>
    </xf>
    <xf numFmtId="9" fontId="10" fillId="0" borderId="11" xfId="343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right" vertical="top" wrapText="1"/>
    </xf>
    <xf numFmtId="170" fontId="7" fillId="0" borderId="18" xfId="0" applyNumberFormat="1" applyFont="1" applyFill="1" applyBorder="1" applyAlignment="1">
      <alignment horizontal="left" vertical="top" wrapText="1"/>
    </xf>
    <xf numFmtId="10" fontId="10" fillId="0" borderId="18" xfId="0" applyNumberFormat="1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9" fontId="7" fillId="0" borderId="18" xfId="343" applyFont="1" applyFill="1" applyBorder="1" applyAlignment="1">
      <alignment horizontal="left" vertical="top" wrapText="1"/>
    </xf>
    <xf numFmtId="10" fontId="10" fillId="0" borderId="18" xfId="343" applyNumberFormat="1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170" fontId="7" fillId="0" borderId="20" xfId="0" applyNumberFormat="1" applyFont="1" applyFill="1" applyBorder="1" applyAlignment="1">
      <alignment vertical="top" wrapText="1"/>
    </xf>
    <xf numFmtId="170" fontId="7" fillId="0" borderId="11" xfId="0" applyNumberFormat="1" applyFont="1" applyFill="1" applyBorder="1" applyAlignment="1">
      <alignment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right" vertical="top" wrapText="1"/>
    </xf>
    <xf numFmtId="0" fontId="10" fillId="0" borderId="33" xfId="0" applyFont="1" applyFill="1" applyBorder="1" applyAlignment="1">
      <alignment horizontal="left" vertical="top" wrapText="1"/>
    </xf>
    <xf numFmtId="9" fontId="7" fillId="0" borderId="33" xfId="0" applyNumberFormat="1" applyFont="1" applyFill="1" applyBorder="1" applyAlignment="1">
      <alignment horizontal="left" vertical="top" wrapText="1"/>
    </xf>
    <xf numFmtId="10" fontId="10" fillId="0" borderId="33" xfId="343" applyNumberFormat="1" applyFont="1" applyFill="1" applyBorder="1" applyAlignment="1">
      <alignment horizontal="left" vertical="top" wrapText="1"/>
    </xf>
    <xf numFmtId="10" fontId="10" fillId="0" borderId="32" xfId="343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10" fontId="10" fillId="0" borderId="0" xfId="343" applyNumberFormat="1" applyFont="1" applyFill="1" applyBorder="1" applyAlignment="1">
      <alignment horizontal="left" vertical="top" wrapText="1"/>
    </xf>
    <xf numFmtId="0" fontId="61" fillId="0" borderId="0" xfId="268" applyFont="1" applyFill="1" applyBorder="1" applyAlignment="1">
      <alignment vertical="center"/>
      <protection/>
    </xf>
    <xf numFmtId="0" fontId="57" fillId="0" borderId="0" xfId="268" applyFont="1" applyFill="1" applyBorder="1" applyAlignment="1">
      <alignment vertical="center"/>
      <protection/>
    </xf>
    <xf numFmtId="0" fontId="57" fillId="40" borderId="0" xfId="268" applyFont="1" applyFill="1" applyAlignment="1">
      <alignment horizontal="center" vertical="center" wrapText="1"/>
      <protection/>
    </xf>
    <xf numFmtId="0" fontId="62" fillId="0" borderId="34" xfId="259" applyFont="1" applyFill="1" applyBorder="1" applyAlignment="1">
      <alignment horizontal="center" vertical="center"/>
      <protection/>
    </xf>
    <xf numFmtId="0" fontId="62" fillId="0" borderId="12" xfId="259" applyFont="1" applyFill="1" applyBorder="1" applyAlignment="1">
      <alignment horizontal="center" vertical="center"/>
      <protection/>
    </xf>
    <xf numFmtId="0" fontId="62" fillId="0" borderId="35" xfId="259" applyFont="1" applyFill="1" applyBorder="1" applyAlignment="1">
      <alignment horizontal="center" vertical="center"/>
      <protection/>
    </xf>
    <xf numFmtId="0" fontId="62" fillId="0" borderId="15" xfId="259" applyFont="1" applyFill="1" applyBorder="1" applyAlignment="1">
      <alignment horizontal="center" vertical="center"/>
      <protection/>
    </xf>
    <xf numFmtId="0" fontId="62" fillId="0" borderId="0" xfId="259" applyFont="1" applyFill="1" applyBorder="1" applyAlignment="1">
      <alignment horizontal="center" vertical="center"/>
      <protection/>
    </xf>
    <xf numFmtId="0" fontId="62" fillId="0" borderId="16" xfId="259" applyFont="1" applyFill="1" applyBorder="1" applyAlignment="1">
      <alignment horizontal="center" vertical="center"/>
      <protection/>
    </xf>
    <xf numFmtId="0" fontId="62" fillId="0" borderId="36" xfId="259" applyFont="1" applyFill="1" applyBorder="1" applyAlignment="1">
      <alignment horizontal="center" vertical="center"/>
      <protection/>
    </xf>
    <xf numFmtId="0" fontId="62" fillId="0" borderId="13" xfId="259" applyFont="1" applyFill="1" applyBorder="1" applyAlignment="1">
      <alignment horizontal="center" vertical="center"/>
      <protection/>
    </xf>
    <xf numFmtId="0" fontId="62" fillId="0" borderId="37" xfId="259" applyFont="1" applyFill="1" applyBorder="1" applyAlignment="1">
      <alignment horizontal="center" vertical="center"/>
      <protection/>
    </xf>
    <xf numFmtId="0" fontId="56" fillId="40" borderId="29" xfId="259" applyFont="1" applyFill="1" applyBorder="1" applyAlignment="1">
      <alignment horizontal="center" vertical="center"/>
      <protection/>
    </xf>
    <xf numFmtId="0" fontId="56" fillId="40" borderId="26" xfId="259" applyFont="1" applyFill="1" applyBorder="1" applyAlignment="1">
      <alignment horizontal="center" vertical="center"/>
      <protection/>
    </xf>
    <xf numFmtId="0" fontId="56" fillId="40" borderId="10" xfId="259" applyFont="1" applyFill="1" applyBorder="1" applyAlignment="1">
      <alignment horizontal="center" vertical="center"/>
      <protection/>
    </xf>
    <xf numFmtId="0" fontId="56" fillId="0" borderId="29" xfId="259" applyFont="1" applyFill="1" applyBorder="1" applyAlignment="1">
      <alignment horizontal="center" vertical="center"/>
      <protection/>
    </xf>
    <xf numFmtId="0" fontId="56" fillId="0" borderId="26" xfId="259" applyFont="1" applyFill="1" applyBorder="1" applyAlignment="1">
      <alignment horizontal="center" vertical="center"/>
      <protection/>
    </xf>
    <xf numFmtId="0" fontId="56" fillId="0" borderId="10" xfId="259" applyFont="1" applyFill="1" applyBorder="1" applyAlignment="1">
      <alignment horizontal="center" vertical="center"/>
      <protection/>
    </xf>
    <xf numFmtId="0" fontId="56" fillId="36" borderId="29" xfId="259" applyFont="1" applyFill="1" applyBorder="1" applyAlignment="1">
      <alignment horizontal="center" vertical="center"/>
      <protection/>
    </xf>
    <xf numFmtId="0" fontId="56" fillId="36" borderId="26" xfId="259" applyFont="1" applyFill="1" applyBorder="1" applyAlignment="1">
      <alignment horizontal="center" vertical="center"/>
      <protection/>
    </xf>
    <xf numFmtId="0" fontId="56" fillId="36" borderId="10" xfId="259" applyFont="1" applyFill="1" applyBorder="1" applyAlignment="1">
      <alignment horizontal="center" vertical="center"/>
      <protection/>
    </xf>
    <xf numFmtId="0" fontId="56" fillId="0" borderId="34" xfId="259" applyFont="1" applyFill="1" applyBorder="1" applyAlignment="1">
      <alignment horizontal="center" vertical="center"/>
      <protection/>
    </xf>
    <xf numFmtId="0" fontId="56" fillId="0" borderId="36" xfId="259" applyFont="1" applyFill="1" applyBorder="1" applyAlignment="1">
      <alignment horizontal="center" vertical="center"/>
      <protection/>
    </xf>
    <xf numFmtId="0" fontId="56" fillId="0" borderId="12" xfId="259" applyFont="1" applyFill="1" applyBorder="1" applyAlignment="1">
      <alignment horizontal="center" vertical="center" wrapText="1"/>
      <protection/>
    </xf>
    <xf numFmtId="0" fontId="56" fillId="0" borderId="13" xfId="259" applyFont="1" applyFill="1" applyBorder="1" applyAlignment="1">
      <alignment horizontal="center" vertical="center" wrapText="1"/>
      <protection/>
    </xf>
    <xf numFmtId="0" fontId="56" fillId="0" borderId="12" xfId="259" applyFont="1" applyFill="1" applyBorder="1" applyAlignment="1">
      <alignment horizontal="center" vertical="center"/>
      <protection/>
    </xf>
    <xf numFmtId="0" fontId="56" fillId="0" borderId="13" xfId="259" applyFont="1" applyFill="1" applyBorder="1" applyAlignment="1">
      <alignment horizontal="center" vertical="center"/>
      <protection/>
    </xf>
    <xf numFmtId="0" fontId="56" fillId="0" borderId="29" xfId="259" applyFont="1" applyFill="1" applyBorder="1" applyAlignment="1">
      <alignment horizontal="center" vertical="top"/>
      <protection/>
    </xf>
    <xf numFmtId="0" fontId="56" fillId="0" borderId="26" xfId="259" applyFont="1" applyFill="1" applyBorder="1" applyAlignment="1">
      <alignment horizontal="center" vertical="top"/>
      <protection/>
    </xf>
    <xf numFmtId="0" fontId="56" fillId="0" borderId="10" xfId="259" applyFont="1" applyFill="1" applyBorder="1" applyAlignment="1">
      <alignment horizontal="center" vertical="top"/>
      <protection/>
    </xf>
    <xf numFmtId="165" fontId="6" fillId="0" borderId="12" xfId="372" applyFont="1" applyBorder="1" applyAlignment="1">
      <alignment horizontal="center" vertical="center"/>
    </xf>
    <xf numFmtId="0" fontId="7" fillId="41" borderId="38" xfId="0" applyFont="1" applyFill="1" applyBorder="1" applyAlignment="1">
      <alignment horizontal="center" vertical="center"/>
    </xf>
    <xf numFmtId="0" fontId="7" fillId="41" borderId="39" xfId="0" applyFont="1" applyFill="1" applyBorder="1" applyAlignment="1">
      <alignment horizontal="center" vertical="center"/>
    </xf>
    <xf numFmtId="0" fontId="7" fillId="41" borderId="40" xfId="0" applyFont="1" applyFill="1" applyBorder="1" applyAlignment="1">
      <alignment horizontal="center" vertical="center"/>
    </xf>
    <xf numFmtId="0" fontId="10" fillId="36" borderId="29" xfId="353" applyNumberFormat="1" applyFont="1" applyFill="1" applyBorder="1" applyAlignment="1" applyProtection="1" quotePrefix="1">
      <alignment horizontal="center" vertical="center" wrapText="1"/>
      <protection/>
    </xf>
    <xf numFmtId="0" fontId="10" fillId="36" borderId="26" xfId="353" applyNumberFormat="1" applyFont="1" applyFill="1" applyBorder="1" applyAlignment="1" applyProtection="1" quotePrefix="1">
      <alignment horizontal="center" vertical="center" wrapText="1"/>
      <protection/>
    </xf>
    <xf numFmtId="0" fontId="10" fillId="36" borderId="10" xfId="353" applyNumberFormat="1" applyFont="1" applyFill="1" applyBorder="1" applyAlignment="1" applyProtection="1" quotePrefix="1">
      <alignment horizontal="center" vertical="center" wrapText="1"/>
      <protection/>
    </xf>
    <xf numFmtId="10" fontId="10" fillId="0" borderId="22" xfId="343" applyNumberFormat="1" applyFont="1" applyFill="1" applyBorder="1" applyAlignment="1">
      <alignment horizontal="center" vertical="top" wrapText="1"/>
    </xf>
    <xf numFmtId="10" fontId="10" fillId="0" borderId="25" xfId="0" applyNumberFormat="1" applyFont="1" applyFill="1" applyBorder="1" applyAlignment="1">
      <alignment horizontal="center" vertical="top" wrapText="1"/>
    </xf>
    <xf numFmtId="10" fontId="10" fillId="0" borderId="41" xfId="343" applyNumberFormat="1" applyFont="1" applyFill="1" applyBorder="1" applyAlignment="1">
      <alignment horizontal="center" vertical="top" wrapText="1"/>
    </xf>
    <xf numFmtId="0" fontId="56" fillId="0" borderId="0" xfId="259" applyFont="1" applyFill="1" applyBorder="1" applyAlignment="1">
      <alignment horizontal="center" vertical="center"/>
      <protection/>
    </xf>
    <xf numFmtId="0" fontId="56" fillId="0" borderId="42" xfId="259" applyFont="1" applyFill="1" applyBorder="1" applyAlignment="1">
      <alignment horizontal="center" vertical="center"/>
      <protection/>
    </xf>
    <xf numFmtId="0" fontId="56" fillId="0" borderId="43" xfId="259" applyFont="1" applyFill="1" applyBorder="1" applyAlignment="1">
      <alignment horizontal="center" vertical="center"/>
      <protection/>
    </xf>
    <xf numFmtId="0" fontId="56" fillId="0" borderId="11" xfId="259" applyFont="1" applyFill="1" applyBorder="1" applyAlignment="1">
      <alignment horizontal="center" vertical="center"/>
      <protection/>
    </xf>
    <xf numFmtId="0" fontId="56" fillId="0" borderId="21" xfId="259" applyFont="1" applyFill="1" applyBorder="1" applyAlignment="1">
      <alignment horizontal="center" vertical="center" wrapText="1"/>
      <protection/>
    </xf>
    <xf numFmtId="0" fontId="56" fillId="0" borderId="17" xfId="259" applyFont="1" applyFill="1" applyBorder="1" applyAlignment="1">
      <alignment horizontal="center" vertical="center" wrapText="1"/>
      <protection/>
    </xf>
    <xf numFmtId="165" fontId="6" fillId="0" borderId="0" xfId="372" applyFont="1" applyBorder="1" applyAlignment="1">
      <alignment horizontal="center" vertical="center"/>
    </xf>
    <xf numFmtId="0" fontId="56" fillId="0" borderId="11" xfId="259" applyFont="1" applyBorder="1" applyAlignment="1">
      <alignment horizontal="center" vertical="center"/>
      <protection/>
    </xf>
    <xf numFmtId="0" fontId="56" fillId="0" borderId="0" xfId="259" applyFont="1" applyBorder="1" applyAlignment="1">
      <alignment horizontal="center" vertical="center"/>
      <protection/>
    </xf>
    <xf numFmtId="0" fontId="63" fillId="0" borderId="0" xfId="259" applyFont="1" applyBorder="1" applyAlignment="1">
      <alignment horizontal="center" vertical="center"/>
      <protection/>
    </xf>
    <xf numFmtId="0" fontId="56" fillId="41" borderId="42" xfId="259" applyFont="1" applyFill="1" applyBorder="1" applyAlignment="1">
      <alignment horizontal="center" vertical="center"/>
      <protection/>
    </xf>
    <xf numFmtId="0" fontId="56" fillId="41" borderId="43" xfId="259" applyFont="1" applyFill="1" applyBorder="1" applyAlignment="1">
      <alignment horizontal="center" vertical="center"/>
      <protection/>
    </xf>
    <xf numFmtId="0" fontId="56" fillId="41" borderId="30" xfId="259" applyFont="1" applyFill="1" applyBorder="1" applyAlignment="1">
      <alignment horizontal="center" vertical="center"/>
      <protection/>
    </xf>
    <xf numFmtId="0" fontId="56" fillId="0" borderId="17" xfId="259" applyFont="1" applyBorder="1" applyAlignment="1">
      <alignment horizontal="center" vertical="center"/>
      <protection/>
    </xf>
  </cellXfs>
  <cellStyles count="363">
    <cellStyle name="Normal" xfId="0"/>
    <cellStyle name="20% - Ênfase1" xfId="15"/>
    <cellStyle name="20% - Ênfase1 2" xfId="16"/>
    <cellStyle name="20% - Ênfase1 2 2" xfId="17"/>
    <cellStyle name="20% - Ênfase1 2 3" xfId="18"/>
    <cellStyle name="20% - Ênfase1 2 4" xfId="19"/>
    <cellStyle name="20% - Ênfase1 3" xfId="20"/>
    <cellStyle name="20% - Ênfase1 3 2" xfId="21"/>
    <cellStyle name="20% - Ênfase1 3 3" xfId="22"/>
    <cellStyle name="20% - Ênfase1 3 4" xfId="23"/>
    <cellStyle name="20% - Ênfase1 4" xfId="24"/>
    <cellStyle name="20% - Ênfase1 4 2" xfId="25"/>
    <cellStyle name="20% - Ênfase1 4 3" xfId="26"/>
    <cellStyle name="20% - Ênfase1 4 4" xfId="27"/>
    <cellStyle name="20% - Ênfase1 5" xfId="28"/>
    <cellStyle name="20% - Ênfase1 6" xfId="29"/>
    <cellStyle name="20% - Ênfase1 7" xfId="30"/>
    <cellStyle name="20% - Ênfase2" xfId="31"/>
    <cellStyle name="20% - Ênfase2 2" xfId="32"/>
    <cellStyle name="20% - Ênfase2 2 2" xfId="33"/>
    <cellStyle name="20% - Ênfase2 2 3" xfId="34"/>
    <cellStyle name="20% - Ênfase2 2 4" xfId="35"/>
    <cellStyle name="20% - Ênfase2 3" xfId="36"/>
    <cellStyle name="20% - Ênfase2 3 2" xfId="37"/>
    <cellStyle name="20% - Ênfase2 3 3" xfId="38"/>
    <cellStyle name="20% - Ênfase2 3 4" xfId="39"/>
    <cellStyle name="20% - Ênfase2 4" xfId="40"/>
    <cellStyle name="20% - Ênfase2 4 2" xfId="41"/>
    <cellStyle name="20% - Ênfase2 4 3" xfId="42"/>
    <cellStyle name="20% - Ênfase2 4 4" xfId="43"/>
    <cellStyle name="20% - Ênfase2 5" xfId="44"/>
    <cellStyle name="20% - Ênfase2 6" xfId="45"/>
    <cellStyle name="20% - Ênfase2 7" xfId="46"/>
    <cellStyle name="20% - Ênfase3" xfId="47"/>
    <cellStyle name="20% - Ênfase3 2" xfId="48"/>
    <cellStyle name="20% - Ênfase3 2 2" xfId="49"/>
    <cellStyle name="20% - Ênfase3 2 3" xfId="50"/>
    <cellStyle name="20% - Ênfase3 2 4" xfId="51"/>
    <cellStyle name="20% - Ênfase3 3" xfId="52"/>
    <cellStyle name="20% - Ênfase3 3 2" xfId="53"/>
    <cellStyle name="20% - Ênfase3 3 3" xfId="54"/>
    <cellStyle name="20% - Ênfase3 3 4" xfId="55"/>
    <cellStyle name="20% - Ênfase3 4" xfId="56"/>
    <cellStyle name="20% - Ênfase3 4 2" xfId="57"/>
    <cellStyle name="20% - Ênfase3 4 3" xfId="58"/>
    <cellStyle name="20% - Ênfase3 4 4" xfId="59"/>
    <cellStyle name="20% - Ênfase3 5" xfId="60"/>
    <cellStyle name="20% - Ênfase3 6" xfId="61"/>
    <cellStyle name="20% - Ênfase3 7" xfId="62"/>
    <cellStyle name="20% - Ênfase4" xfId="63"/>
    <cellStyle name="20% - Ênfase4 2" xfId="64"/>
    <cellStyle name="20% - Ênfase4 2 2" xfId="65"/>
    <cellStyle name="20% - Ênfase4 2 3" xfId="66"/>
    <cellStyle name="20% - Ênfase4 2 4" xfId="67"/>
    <cellStyle name="20% - Ênfase4 3" xfId="68"/>
    <cellStyle name="20% - Ênfase4 3 2" xfId="69"/>
    <cellStyle name="20% - Ênfase4 3 3" xfId="70"/>
    <cellStyle name="20% - Ênfase4 3 4" xfId="71"/>
    <cellStyle name="20% - Ênfase4 4" xfId="72"/>
    <cellStyle name="20% - Ênfase4 4 2" xfId="73"/>
    <cellStyle name="20% - Ênfase4 4 3" xfId="74"/>
    <cellStyle name="20% - Ênfase4 4 4" xfId="75"/>
    <cellStyle name="20% - Ênfase4 5" xfId="76"/>
    <cellStyle name="20% - Ênfase4 6" xfId="77"/>
    <cellStyle name="20% - Ênfase4 7" xfId="78"/>
    <cellStyle name="20% - Ênfase5" xfId="79"/>
    <cellStyle name="20% - Ênfase5 2" xfId="80"/>
    <cellStyle name="20% - Ênfase5 2 2" xfId="81"/>
    <cellStyle name="20% - Ênfase5 2 3" xfId="82"/>
    <cellStyle name="20% - Ênfase5 2 4" xfId="83"/>
    <cellStyle name="20% - Ênfase5 3" xfId="84"/>
    <cellStyle name="20% - Ênfase5 3 2" xfId="85"/>
    <cellStyle name="20% - Ênfase5 3 3" xfId="86"/>
    <cellStyle name="20% - Ênfase5 3 4" xfId="87"/>
    <cellStyle name="20% - Ênfase5 4" xfId="88"/>
    <cellStyle name="20% - Ênfase5 4 2" xfId="89"/>
    <cellStyle name="20% - Ênfase5 4 3" xfId="90"/>
    <cellStyle name="20% - Ênfase5 4 4" xfId="91"/>
    <cellStyle name="20% - Ênfase5 5" xfId="92"/>
    <cellStyle name="20% - Ênfase5 6" xfId="93"/>
    <cellStyle name="20% - Ênfase5 7" xfId="94"/>
    <cellStyle name="20% - Ênfase6" xfId="95"/>
    <cellStyle name="20% - Ênfase6 2" xfId="96"/>
    <cellStyle name="20% - Ênfase6 2 2" xfId="97"/>
    <cellStyle name="20% - Ênfase6 2 3" xfId="98"/>
    <cellStyle name="20% - Ênfase6 2 4" xfId="99"/>
    <cellStyle name="20% - Ênfase6 3" xfId="100"/>
    <cellStyle name="20% - Ênfase6 3 2" xfId="101"/>
    <cellStyle name="20% - Ênfase6 3 3" xfId="102"/>
    <cellStyle name="20% - Ênfase6 3 4" xfId="103"/>
    <cellStyle name="20% - Ênfase6 4" xfId="104"/>
    <cellStyle name="20% - Ênfase6 4 2" xfId="105"/>
    <cellStyle name="20% - Ênfase6 4 3" xfId="106"/>
    <cellStyle name="20% - Ênfase6 4 4" xfId="107"/>
    <cellStyle name="20% - Ênfase6 5" xfId="108"/>
    <cellStyle name="20% - Ênfase6 6" xfId="109"/>
    <cellStyle name="20% - Ênfase6 7" xfId="110"/>
    <cellStyle name="40% - Ênfase1" xfId="111"/>
    <cellStyle name="40% - Ênfase1 2" xfId="112"/>
    <cellStyle name="40% - Ênfase1 2 2" xfId="113"/>
    <cellStyle name="40% - Ênfase1 2 3" xfId="114"/>
    <cellStyle name="40% - Ênfase1 2 4" xfId="115"/>
    <cellStyle name="40% - Ênfase1 3" xfId="116"/>
    <cellStyle name="40% - Ênfase1 3 2" xfId="117"/>
    <cellStyle name="40% - Ênfase1 3 3" xfId="118"/>
    <cellStyle name="40% - Ênfase1 3 4" xfId="119"/>
    <cellStyle name="40% - Ênfase1 4" xfId="120"/>
    <cellStyle name="40% - Ênfase1 4 2" xfId="121"/>
    <cellStyle name="40% - Ênfase1 4 3" xfId="122"/>
    <cellStyle name="40% - Ênfase1 4 4" xfId="123"/>
    <cellStyle name="40% - Ênfase1 5" xfId="124"/>
    <cellStyle name="40% - Ênfase1 6" xfId="125"/>
    <cellStyle name="40% - Ênfase1 7" xfId="126"/>
    <cellStyle name="40% - Ênfase2" xfId="127"/>
    <cellStyle name="40% - Ênfase2 2" xfId="128"/>
    <cellStyle name="40% - Ênfase2 2 2" xfId="129"/>
    <cellStyle name="40% - Ênfase2 2 3" xfId="130"/>
    <cellStyle name="40% - Ênfase2 2 4" xfId="131"/>
    <cellStyle name="40% - Ênfase2 3" xfId="132"/>
    <cellStyle name="40% - Ênfase2 3 2" xfId="133"/>
    <cellStyle name="40% - Ênfase2 3 3" xfId="134"/>
    <cellStyle name="40% - Ênfase2 3 4" xfId="135"/>
    <cellStyle name="40% - Ênfase2 4" xfId="136"/>
    <cellStyle name="40% - Ênfase2 4 2" xfId="137"/>
    <cellStyle name="40% - Ênfase2 4 3" xfId="138"/>
    <cellStyle name="40% - Ênfase2 4 4" xfId="139"/>
    <cellStyle name="40% - Ênfase2 5" xfId="140"/>
    <cellStyle name="40% - Ênfase2 6" xfId="141"/>
    <cellStyle name="40% - Ênfase2 7" xfId="142"/>
    <cellStyle name="40% - Ênfase3" xfId="143"/>
    <cellStyle name="40% - Ênfase3 2" xfId="144"/>
    <cellStyle name="40% - Ênfase3 2 2" xfId="145"/>
    <cellStyle name="40% - Ênfase3 2 3" xfId="146"/>
    <cellStyle name="40% - Ênfase3 2 4" xfId="147"/>
    <cellStyle name="40% - Ênfase3 3" xfId="148"/>
    <cellStyle name="40% - Ênfase3 3 2" xfId="149"/>
    <cellStyle name="40% - Ênfase3 3 3" xfId="150"/>
    <cellStyle name="40% - Ênfase3 3 4" xfId="151"/>
    <cellStyle name="40% - Ênfase3 4" xfId="152"/>
    <cellStyle name="40% - Ênfase3 4 2" xfId="153"/>
    <cellStyle name="40% - Ênfase3 4 3" xfId="154"/>
    <cellStyle name="40% - Ênfase3 4 4" xfId="155"/>
    <cellStyle name="40% - Ênfase3 5" xfId="156"/>
    <cellStyle name="40% - Ênfase3 6" xfId="157"/>
    <cellStyle name="40% - Ênfase3 7" xfId="158"/>
    <cellStyle name="40% - Ênfase4" xfId="159"/>
    <cellStyle name="40% - Ênfase4 2" xfId="160"/>
    <cellStyle name="40% - Ênfase4 2 2" xfId="161"/>
    <cellStyle name="40% - Ênfase4 2 3" xfId="162"/>
    <cellStyle name="40% - Ênfase4 2 4" xfId="163"/>
    <cellStyle name="40% - Ênfase4 3" xfId="164"/>
    <cellStyle name="40% - Ênfase4 3 2" xfId="165"/>
    <cellStyle name="40% - Ênfase4 3 3" xfId="166"/>
    <cellStyle name="40% - Ênfase4 3 4" xfId="167"/>
    <cellStyle name="40% - Ênfase4 4" xfId="168"/>
    <cellStyle name="40% - Ênfase4 4 2" xfId="169"/>
    <cellStyle name="40% - Ênfase4 4 3" xfId="170"/>
    <cellStyle name="40% - Ênfase4 4 4" xfId="171"/>
    <cellStyle name="40% - Ênfase4 5" xfId="172"/>
    <cellStyle name="40% - Ênfase4 6" xfId="173"/>
    <cellStyle name="40% - Ênfase4 7" xfId="174"/>
    <cellStyle name="40% - Ênfase5" xfId="175"/>
    <cellStyle name="40% - Ênfase5 2" xfId="176"/>
    <cellStyle name="40% - Ênfase5 2 2" xfId="177"/>
    <cellStyle name="40% - Ênfase5 2 3" xfId="178"/>
    <cellStyle name="40% - Ênfase5 2 4" xfId="179"/>
    <cellStyle name="40% - Ênfase5 3" xfId="180"/>
    <cellStyle name="40% - Ênfase5 3 2" xfId="181"/>
    <cellStyle name="40% - Ênfase5 3 3" xfId="182"/>
    <cellStyle name="40% - Ênfase5 3 4" xfId="183"/>
    <cellStyle name="40% - Ênfase5 4" xfId="184"/>
    <cellStyle name="40% - Ênfase5 4 2" xfId="185"/>
    <cellStyle name="40% - Ênfase5 4 3" xfId="186"/>
    <cellStyle name="40% - Ênfase5 4 4" xfId="187"/>
    <cellStyle name="40% - Ênfase5 5" xfId="188"/>
    <cellStyle name="40% - Ênfase5 6" xfId="189"/>
    <cellStyle name="40% - Ênfase5 7" xfId="190"/>
    <cellStyle name="40% - Ênfase6" xfId="191"/>
    <cellStyle name="40% - Ênfase6 2" xfId="192"/>
    <cellStyle name="40% - Ênfase6 2 2" xfId="193"/>
    <cellStyle name="40% - Ênfase6 2 3" xfId="194"/>
    <cellStyle name="40% - Ênfase6 2 4" xfId="195"/>
    <cellStyle name="40% - Ênfase6 3" xfId="196"/>
    <cellStyle name="40% - Ênfase6 3 2" xfId="197"/>
    <cellStyle name="40% - Ênfase6 3 3" xfId="198"/>
    <cellStyle name="40% - Ênfase6 3 4" xfId="199"/>
    <cellStyle name="40% - Ênfase6 4" xfId="200"/>
    <cellStyle name="40% - Ênfase6 4 2" xfId="201"/>
    <cellStyle name="40% - Ênfase6 4 3" xfId="202"/>
    <cellStyle name="40% - Ênfase6 4 4" xfId="203"/>
    <cellStyle name="40% - Ênfase6 5" xfId="204"/>
    <cellStyle name="40% - Ênfase6 6" xfId="205"/>
    <cellStyle name="40% - Ênfase6 7" xfId="206"/>
    <cellStyle name="60% - Ênfase1" xfId="207"/>
    <cellStyle name="60% - Ênfase2" xfId="208"/>
    <cellStyle name="60% - Ênfase3" xfId="209"/>
    <cellStyle name="60% - Ênfase4" xfId="210"/>
    <cellStyle name="60% - Ênfase5" xfId="211"/>
    <cellStyle name="60% - Ênfase6" xfId="212"/>
    <cellStyle name="Alterados" xfId="213"/>
    <cellStyle name="Bom" xfId="214"/>
    <cellStyle name="Cálculo" xfId="215"/>
    <cellStyle name="Célula de Verificação" xfId="216"/>
    <cellStyle name="Célula Vinculada" xfId="217"/>
    <cellStyle name="Ênfase1" xfId="218"/>
    <cellStyle name="Ênfase2" xfId="219"/>
    <cellStyle name="Ênfase3" xfId="220"/>
    <cellStyle name="Ênfase4" xfId="221"/>
    <cellStyle name="Ênfase5" xfId="222"/>
    <cellStyle name="Ênfase6" xfId="223"/>
    <cellStyle name="Entrada" xfId="224"/>
    <cellStyle name="Hyperlink" xfId="225"/>
    <cellStyle name="Followed Hyperlink" xfId="226"/>
    <cellStyle name="Incorreto" xfId="227"/>
    <cellStyle name="Inseridos" xfId="228"/>
    <cellStyle name="Currency" xfId="229"/>
    <cellStyle name="Currency [0]" xfId="230"/>
    <cellStyle name="Moeda 2" xfId="231"/>
    <cellStyle name="Moeda 2 2" xfId="232"/>
    <cellStyle name="Moeda 2 3" xfId="233"/>
    <cellStyle name="Moeda 2 4" xfId="234"/>
    <cellStyle name="Moeda 3" xfId="235"/>
    <cellStyle name="Moeda 3 2" xfId="236"/>
    <cellStyle name="Moeda 3 3" xfId="237"/>
    <cellStyle name="Moeda 3 4" xfId="238"/>
    <cellStyle name="Moeda 4" xfId="239"/>
    <cellStyle name="Moeda 4 2" xfId="240"/>
    <cellStyle name="Moeda 4 3" xfId="241"/>
    <cellStyle name="Moeda 4 4" xfId="242"/>
    <cellStyle name="Moeda 5" xfId="243"/>
    <cellStyle name="Moeda 5 2" xfId="244"/>
    <cellStyle name="Moeda 5 3" xfId="245"/>
    <cellStyle name="Moeda 5 4" xfId="246"/>
    <cellStyle name="Moeda 6" xfId="247"/>
    <cellStyle name="Neutra" xfId="248"/>
    <cellStyle name="Normal 10" xfId="249"/>
    <cellStyle name="Normal 11" xfId="250"/>
    <cellStyle name="Normal 12" xfId="251"/>
    <cellStyle name="Normal 13" xfId="252"/>
    <cellStyle name="Normal 14" xfId="253"/>
    <cellStyle name="Normal 15" xfId="254"/>
    <cellStyle name="Normal 16" xfId="255"/>
    <cellStyle name="Normal 17" xfId="256"/>
    <cellStyle name="Normal 18" xfId="257"/>
    <cellStyle name="Normal 19" xfId="258"/>
    <cellStyle name="Normal 2" xfId="259"/>
    <cellStyle name="Normal 2 2" xfId="260"/>
    <cellStyle name="Normal 2 3" xfId="261"/>
    <cellStyle name="Normal 2 4" xfId="262"/>
    <cellStyle name="Normal 20" xfId="263"/>
    <cellStyle name="Normal 20 2" xfId="264"/>
    <cellStyle name="Normal 20 3" xfId="265"/>
    <cellStyle name="Normal 20 4" xfId="266"/>
    <cellStyle name="Normal 21" xfId="267"/>
    <cellStyle name="Normal 3" xfId="268"/>
    <cellStyle name="Normal 3 2" xfId="269"/>
    <cellStyle name="Normal 3 2 2" xfId="270"/>
    <cellStyle name="Normal 3 2 3" xfId="271"/>
    <cellStyle name="Normal 3 2 4" xfId="272"/>
    <cellStyle name="Normal 3 3" xfId="273"/>
    <cellStyle name="Normal 3 3 2" xfId="274"/>
    <cellStyle name="Normal 3 3 3" xfId="275"/>
    <cellStyle name="Normal 3 3 4" xfId="276"/>
    <cellStyle name="Normal 3 4" xfId="277"/>
    <cellStyle name="Normal 3 4 2" xfId="278"/>
    <cellStyle name="Normal 3 4 3" xfId="279"/>
    <cellStyle name="Normal 3 4 4" xfId="280"/>
    <cellStyle name="Normal 3 5" xfId="281"/>
    <cellStyle name="Normal 3 6" xfId="282"/>
    <cellStyle name="Normal 3 7" xfId="283"/>
    <cellStyle name="Normal 4" xfId="284"/>
    <cellStyle name="Normal 4 2" xfId="285"/>
    <cellStyle name="Normal 4 3" xfId="286"/>
    <cellStyle name="Normal 4 4" xfId="287"/>
    <cellStyle name="Normal 5" xfId="288"/>
    <cellStyle name="Normal 6" xfId="289"/>
    <cellStyle name="Normal 7" xfId="290"/>
    <cellStyle name="Normal 8" xfId="291"/>
    <cellStyle name="Normal 9" xfId="292"/>
    <cellStyle name="Normal_Plan1" xfId="293"/>
    <cellStyle name="Nota" xfId="294"/>
    <cellStyle name="Nota 2" xfId="295"/>
    <cellStyle name="Nota 2 2" xfId="296"/>
    <cellStyle name="Nota 2 2 2" xfId="297"/>
    <cellStyle name="Nota 2 2 3" xfId="298"/>
    <cellStyle name="Nota 2 2 4" xfId="299"/>
    <cellStyle name="Nota 2 3" xfId="300"/>
    <cellStyle name="Nota 2 3 2" xfId="301"/>
    <cellStyle name="Nota 2 3 3" xfId="302"/>
    <cellStyle name="Nota 2 3 4" xfId="303"/>
    <cellStyle name="Nota 2 4" xfId="304"/>
    <cellStyle name="Nota 2 4 2" xfId="305"/>
    <cellStyle name="Nota 2 4 3" xfId="306"/>
    <cellStyle name="Nota 2 4 4" xfId="307"/>
    <cellStyle name="Nota 2 5" xfId="308"/>
    <cellStyle name="Nota 2 6" xfId="309"/>
    <cellStyle name="Nota 2 7" xfId="310"/>
    <cellStyle name="Nota 3" xfId="311"/>
    <cellStyle name="Nota 3 2" xfId="312"/>
    <cellStyle name="Nota 3 2 2" xfId="313"/>
    <cellStyle name="Nota 3 2 3" xfId="314"/>
    <cellStyle name="Nota 3 2 4" xfId="315"/>
    <cellStyle name="Nota 3 3" xfId="316"/>
    <cellStyle name="Nota 3 3 2" xfId="317"/>
    <cellStyle name="Nota 3 3 3" xfId="318"/>
    <cellStyle name="Nota 3 3 4" xfId="319"/>
    <cellStyle name="Nota 3 4" xfId="320"/>
    <cellStyle name="Nota 3 4 2" xfId="321"/>
    <cellStyle name="Nota 3 4 3" xfId="322"/>
    <cellStyle name="Nota 3 4 4" xfId="323"/>
    <cellStyle name="Nota 3 5" xfId="324"/>
    <cellStyle name="Nota 3 6" xfId="325"/>
    <cellStyle name="Nota 3 7" xfId="326"/>
    <cellStyle name="Nota 4" xfId="327"/>
    <cellStyle name="Nota 4 2" xfId="328"/>
    <cellStyle name="Nota 4 2 2" xfId="329"/>
    <cellStyle name="Nota 4 2 3" xfId="330"/>
    <cellStyle name="Nota 4 2 4" xfId="331"/>
    <cellStyle name="Nota 4 3" xfId="332"/>
    <cellStyle name="Nota 4 3 2" xfId="333"/>
    <cellStyle name="Nota 4 3 3" xfId="334"/>
    <cellStyle name="Nota 4 3 4" xfId="335"/>
    <cellStyle name="Nota 4 4" xfId="336"/>
    <cellStyle name="Nota 4 4 2" xfId="337"/>
    <cellStyle name="Nota 4 4 3" xfId="338"/>
    <cellStyle name="Nota 4 4 4" xfId="339"/>
    <cellStyle name="Nota 4 5" xfId="340"/>
    <cellStyle name="Nota 4 6" xfId="341"/>
    <cellStyle name="Nota 4 7" xfId="342"/>
    <cellStyle name="Percent" xfId="343"/>
    <cellStyle name="Porcentagem 2" xfId="344"/>
    <cellStyle name="Porcentagem 2 2" xfId="345"/>
    <cellStyle name="Porcentagem 2 3" xfId="346"/>
    <cellStyle name="Porcentagem 2 4" xfId="347"/>
    <cellStyle name="Saída" xfId="348"/>
    <cellStyle name="Comma [0]" xfId="349"/>
    <cellStyle name="Separador de milhares 12" xfId="350"/>
    <cellStyle name="Separador de milhares 15" xfId="351"/>
    <cellStyle name="Separador de milhares 17" xfId="352"/>
    <cellStyle name="Separador de milhares 2" xfId="353"/>
    <cellStyle name="Separador de milhares 2 2" xfId="354"/>
    <cellStyle name="Separador de milhares 2 2 2" xfId="355"/>
    <cellStyle name="Separador de milhares 2 2 3" xfId="356"/>
    <cellStyle name="Separador de milhares 2 2 4" xfId="357"/>
    <cellStyle name="Separador de milhares 2 3" xfId="358"/>
    <cellStyle name="Separador de milhares 2 4" xfId="359"/>
    <cellStyle name="Separador de milhares 2 5" xfId="360"/>
    <cellStyle name="Separador de milhares 3" xfId="361"/>
    <cellStyle name="Separador de milhares 5" xfId="362"/>
    <cellStyle name="Separador de milhares 8" xfId="363"/>
    <cellStyle name="Texto de Aviso" xfId="364"/>
    <cellStyle name="Texto Explicativo" xfId="365"/>
    <cellStyle name="Título" xfId="366"/>
    <cellStyle name="Título 1" xfId="367"/>
    <cellStyle name="Título 2" xfId="368"/>
    <cellStyle name="Título 3" xfId="369"/>
    <cellStyle name="Título 4" xfId="370"/>
    <cellStyle name="Total" xfId="371"/>
    <cellStyle name="Comma" xfId="372"/>
    <cellStyle name="Vírgula 2" xfId="373"/>
    <cellStyle name="Vírgula 2 2" xfId="374"/>
    <cellStyle name="Vírgula 2 3" xfId="375"/>
    <cellStyle name="Vírgula 2 4" xfId="3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2200275</xdr:colOff>
      <xdr:row>0</xdr:row>
      <xdr:rowOff>19050</xdr:rowOff>
    </xdr:from>
    <xdr:to>
      <xdr:col>2</xdr:col>
      <xdr:colOff>9525</xdr:colOff>
      <xdr:row>0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3</xdr:row>
      <xdr:rowOff>0</xdr:rowOff>
    </xdr:from>
    <xdr:to>
      <xdr:col>1</xdr:col>
      <xdr:colOff>2924175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7620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AX304"/>
  <sheetViews>
    <sheetView zoomScale="70" zoomScaleNormal="70" zoomScaleSheetLayoutView="40" workbookViewId="0" topLeftCell="A8">
      <selection activeCell="I300" sqref="A12:I300"/>
    </sheetView>
  </sheetViews>
  <sheetFormatPr defaultColWidth="9.140625" defaultRowHeight="12.75"/>
  <cols>
    <col min="1" max="1" width="7.57421875" style="179" customWidth="1"/>
    <col min="2" max="2" width="55.57421875" style="180" customWidth="1"/>
    <col min="3" max="3" width="41.7109375" style="180" customWidth="1"/>
    <col min="4" max="4" width="10.421875" style="185" bestFit="1" customWidth="1"/>
    <col min="5" max="5" width="21.00390625" style="187" customWidth="1"/>
    <col min="6" max="6" width="20.421875" style="186" customWidth="1"/>
    <col min="7" max="7" width="18.7109375" style="186" customWidth="1"/>
    <col min="8" max="8" width="15.00390625" style="186" customWidth="1"/>
    <col min="9" max="9" width="22.7109375" style="186" customWidth="1"/>
    <col min="10" max="50" width="9.140625" style="23" customWidth="1"/>
    <col min="51" max="16384" width="9.140625" style="184" customWidth="1"/>
  </cols>
  <sheetData>
    <row r="1" spans="1:50" s="24" customFormat="1" ht="15">
      <c r="A1" s="225" t="s">
        <v>662</v>
      </c>
      <c r="B1" s="226"/>
      <c r="C1" s="226"/>
      <c r="D1" s="226"/>
      <c r="E1" s="226"/>
      <c r="F1" s="226"/>
      <c r="G1" s="226"/>
      <c r="H1" s="226"/>
      <c r="I1" s="227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0" s="24" customFormat="1" ht="15">
      <c r="A2" s="228"/>
      <c r="B2" s="229"/>
      <c r="C2" s="229"/>
      <c r="D2" s="229"/>
      <c r="E2" s="229"/>
      <c r="F2" s="229"/>
      <c r="G2" s="229"/>
      <c r="H2" s="229"/>
      <c r="I2" s="230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s="24" customFormat="1" ht="15">
      <c r="A3" s="228"/>
      <c r="B3" s="229"/>
      <c r="C3" s="229"/>
      <c r="D3" s="229"/>
      <c r="E3" s="229"/>
      <c r="F3" s="229"/>
      <c r="G3" s="229"/>
      <c r="H3" s="229"/>
      <c r="I3" s="230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s="24" customFormat="1" ht="15">
      <c r="A4" s="228"/>
      <c r="B4" s="229"/>
      <c r="C4" s="229"/>
      <c r="D4" s="229"/>
      <c r="E4" s="229"/>
      <c r="F4" s="229"/>
      <c r="G4" s="229"/>
      <c r="H4" s="229"/>
      <c r="I4" s="230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s="24" customFormat="1" ht="15">
      <c r="A5" s="228"/>
      <c r="B5" s="229"/>
      <c r="C5" s="229"/>
      <c r="D5" s="229"/>
      <c r="E5" s="229"/>
      <c r="F5" s="229"/>
      <c r="G5" s="229"/>
      <c r="H5" s="229"/>
      <c r="I5" s="230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s="24" customFormat="1" ht="15">
      <c r="A6" s="228"/>
      <c r="B6" s="229"/>
      <c r="C6" s="229"/>
      <c r="D6" s="229"/>
      <c r="E6" s="229"/>
      <c r="F6" s="229"/>
      <c r="G6" s="229"/>
      <c r="H6" s="229"/>
      <c r="I6" s="230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s="24" customFormat="1" ht="15">
      <c r="A7" s="231"/>
      <c r="B7" s="232"/>
      <c r="C7" s="232"/>
      <c r="D7" s="232"/>
      <c r="E7" s="232"/>
      <c r="F7" s="232"/>
      <c r="G7" s="232"/>
      <c r="H7" s="232"/>
      <c r="I7" s="23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s="24" customFormat="1" ht="15">
      <c r="A8" s="234" t="s">
        <v>661</v>
      </c>
      <c r="B8" s="235"/>
      <c r="C8" s="235"/>
      <c r="D8" s="235"/>
      <c r="E8" s="235"/>
      <c r="F8" s="235"/>
      <c r="G8" s="235"/>
      <c r="H8" s="235"/>
      <c r="I8" s="236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s="24" customFormat="1" ht="15">
      <c r="A9" s="237"/>
      <c r="B9" s="238"/>
      <c r="C9" s="238"/>
      <c r="D9" s="238"/>
      <c r="E9" s="238"/>
      <c r="F9" s="238"/>
      <c r="G9" s="238"/>
      <c r="H9" s="238"/>
      <c r="I9" s="239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s="24" customFormat="1" ht="15">
      <c r="A10" s="240" t="s">
        <v>112</v>
      </c>
      <c r="B10" s="241"/>
      <c r="C10" s="241"/>
      <c r="D10" s="241"/>
      <c r="E10" s="241"/>
      <c r="F10" s="241"/>
      <c r="G10" s="241"/>
      <c r="H10" s="241"/>
      <c r="I10" s="24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s="24" customFormat="1" ht="15">
      <c r="A11" s="249"/>
      <c r="B11" s="250"/>
      <c r="C11" s="250"/>
      <c r="D11" s="250"/>
      <c r="E11" s="250"/>
      <c r="F11" s="250"/>
      <c r="G11" s="250"/>
      <c r="H11" s="250"/>
      <c r="I11" s="251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s="26" customFormat="1" ht="66.75" customHeight="1">
      <c r="A12" s="243" t="s">
        <v>3</v>
      </c>
      <c r="B12" s="247" t="s">
        <v>4</v>
      </c>
      <c r="C12" s="245" t="s">
        <v>8</v>
      </c>
      <c r="D12" s="247" t="s">
        <v>5</v>
      </c>
      <c r="E12" s="247" t="s">
        <v>6</v>
      </c>
      <c r="F12" s="25" t="s">
        <v>663</v>
      </c>
      <c r="G12" s="245" t="s">
        <v>10</v>
      </c>
      <c r="H12" s="245" t="s">
        <v>12</v>
      </c>
      <c r="I12" s="245" t="s">
        <v>7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s="27" customFormat="1" ht="15">
      <c r="A13" s="244"/>
      <c r="B13" s="248"/>
      <c r="C13" s="246"/>
      <c r="D13" s="248"/>
      <c r="E13" s="248"/>
      <c r="F13" s="21"/>
      <c r="G13" s="246"/>
      <c r="H13" s="246"/>
      <c r="I13" s="246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s="33" customFormat="1" ht="15" customHeight="1" hidden="1">
      <c r="A14" s="28" t="s">
        <v>0</v>
      </c>
      <c r="B14" s="29" t="s">
        <v>2</v>
      </c>
      <c r="C14" s="29"/>
      <c r="D14" s="30"/>
      <c r="E14" s="31"/>
      <c r="F14" s="31"/>
      <c r="G14" s="31"/>
      <c r="H14" s="31"/>
      <c r="I14" s="32">
        <f>SUM(I15:I23)</f>
        <v>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s="41" customFormat="1" ht="30" customHeight="1" hidden="1">
      <c r="A15" s="9" t="s">
        <v>54</v>
      </c>
      <c r="B15" s="11" t="s">
        <v>113</v>
      </c>
      <c r="C15" s="34" t="s">
        <v>114</v>
      </c>
      <c r="D15" s="35" t="s">
        <v>1</v>
      </c>
      <c r="E15" s="36">
        <v>12</v>
      </c>
      <c r="F15" s="37"/>
      <c r="G15" s="38">
        <f aca="true" t="shared" si="0" ref="G15:G23">E15*F15</f>
        <v>0</v>
      </c>
      <c r="H15" s="39"/>
      <c r="I15" s="40">
        <f>G15*(1+H15)</f>
        <v>0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s="41" customFormat="1" ht="15" customHeight="1" hidden="1">
      <c r="A16" s="9" t="s">
        <v>55</v>
      </c>
      <c r="B16" s="11" t="s">
        <v>73</v>
      </c>
      <c r="C16" s="34" t="s">
        <v>114</v>
      </c>
      <c r="D16" s="35" t="s">
        <v>5</v>
      </c>
      <c r="E16" s="36">
        <v>3</v>
      </c>
      <c r="F16" s="37"/>
      <c r="G16" s="38">
        <f t="shared" si="0"/>
        <v>0</v>
      </c>
      <c r="H16" s="39"/>
      <c r="I16" s="40">
        <f aca="true" t="shared" si="1" ref="I16:I23">G16*(1+H16)</f>
        <v>0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s="41" customFormat="1" ht="30" customHeight="1" hidden="1">
      <c r="A17" s="9" t="s">
        <v>56</v>
      </c>
      <c r="B17" s="11" t="s">
        <v>74</v>
      </c>
      <c r="C17" s="34" t="s">
        <v>114</v>
      </c>
      <c r="D17" s="35" t="s">
        <v>5</v>
      </c>
      <c r="E17" s="36">
        <v>2</v>
      </c>
      <c r="F17" s="37"/>
      <c r="G17" s="38">
        <f t="shared" si="0"/>
        <v>0</v>
      </c>
      <c r="H17" s="39"/>
      <c r="I17" s="40">
        <f t="shared" si="1"/>
        <v>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s="41" customFormat="1" ht="45" customHeight="1" hidden="1">
      <c r="A18" s="9" t="s">
        <v>57</v>
      </c>
      <c r="B18" s="11" t="s">
        <v>75</v>
      </c>
      <c r="C18" s="34" t="s">
        <v>82</v>
      </c>
      <c r="D18" s="35" t="s">
        <v>47</v>
      </c>
      <c r="E18" s="36">
        <v>3</v>
      </c>
      <c r="F18" s="37"/>
      <c r="G18" s="38">
        <f t="shared" si="0"/>
        <v>0</v>
      </c>
      <c r="H18" s="39"/>
      <c r="I18" s="40">
        <f t="shared" si="1"/>
        <v>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0" s="41" customFormat="1" ht="30" customHeight="1" hidden="1">
      <c r="A19" s="9" t="s">
        <v>58</v>
      </c>
      <c r="B19" s="11" t="s">
        <v>48</v>
      </c>
      <c r="C19" s="34" t="s">
        <v>76</v>
      </c>
      <c r="D19" s="35" t="s">
        <v>1</v>
      </c>
      <c r="E19" s="36">
        <v>150</v>
      </c>
      <c r="F19" s="37"/>
      <c r="G19" s="38">
        <f t="shared" si="0"/>
        <v>0</v>
      </c>
      <c r="H19" s="39"/>
      <c r="I19" s="40">
        <f t="shared" si="1"/>
        <v>0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s="41" customFormat="1" ht="30" customHeight="1" hidden="1">
      <c r="A20" s="9" t="s">
        <v>100</v>
      </c>
      <c r="B20" s="11" t="s">
        <v>49</v>
      </c>
      <c r="C20" s="34" t="s">
        <v>77</v>
      </c>
      <c r="D20" s="35" t="s">
        <v>1</v>
      </c>
      <c r="E20" s="36">
        <v>28</v>
      </c>
      <c r="F20" s="37"/>
      <c r="G20" s="38">
        <f t="shared" si="0"/>
        <v>0</v>
      </c>
      <c r="H20" s="39"/>
      <c r="I20" s="40">
        <f t="shared" si="1"/>
        <v>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s="41" customFormat="1" ht="30" customHeight="1" hidden="1">
      <c r="A21" s="9" t="s">
        <v>134</v>
      </c>
      <c r="B21" s="11" t="s">
        <v>79</v>
      </c>
      <c r="C21" s="34" t="s">
        <v>80</v>
      </c>
      <c r="D21" s="35" t="s">
        <v>1</v>
      </c>
      <c r="E21" s="36">
        <v>5</v>
      </c>
      <c r="F21" s="37"/>
      <c r="G21" s="38">
        <f t="shared" si="0"/>
        <v>0</v>
      </c>
      <c r="H21" s="39"/>
      <c r="I21" s="40">
        <f t="shared" si="1"/>
        <v>0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s="41" customFormat="1" ht="88.5" customHeight="1" hidden="1">
      <c r="A22" s="9" t="s">
        <v>101</v>
      </c>
      <c r="B22" s="11" t="s">
        <v>81</v>
      </c>
      <c r="C22" s="34" t="s">
        <v>166</v>
      </c>
      <c r="D22" s="35" t="s">
        <v>1</v>
      </c>
      <c r="E22" s="36">
        <v>153</v>
      </c>
      <c r="F22" s="37"/>
      <c r="G22" s="38">
        <f t="shared" si="0"/>
        <v>0</v>
      </c>
      <c r="H22" s="39"/>
      <c r="I22" s="40">
        <f t="shared" si="1"/>
        <v>0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s="41" customFormat="1" ht="15" customHeight="1" hidden="1">
      <c r="A23" s="42" t="s">
        <v>135</v>
      </c>
      <c r="B23" s="43" t="s">
        <v>78</v>
      </c>
      <c r="C23" s="44" t="s">
        <v>83</v>
      </c>
      <c r="D23" s="45" t="s">
        <v>1</v>
      </c>
      <c r="E23" s="46">
        <v>100</v>
      </c>
      <c r="F23" s="37"/>
      <c r="G23" s="47">
        <f t="shared" si="0"/>
        <v>0</v>
      </c>
      <c r="H23" s="48"/>
      <c r="I23" s="49">
        <f t="shared" si="1"/>
        <v>0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s="54" customFormat="1" ht="15" customHeight="1" hidden="1">
      <c r="A24" s="50">
        <v>2</v>
      </c>
      <c r="B24" s="51" t="s">
        <v>175</v>
      </c>
      <c r="C24" s="52"/>
      <c r="D24" s="52"/>
      <c r="E24" s="52"/>
      <c r="F24" s="52"/>
      <c r="G24" s="52"/>
      <c r="H24" s="52"/>
      <c r="I24" s="53">
        <f>SUM(I25:I28)</f>
        <v>0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s="58" customFormat="1" ht="209.25" customHeight="1" hidden="1">
      <c r="A25" s="55" t="s">
        <v>136</v>
      </c>
      <c r="B25" s="56" t="s">
        <v>167</v>
      </c>
      <c r="C25" s="56" t="s">
        <v>190</v>
      </c>
      <c r="D25" s="55" t="s">
        <v>1</v>
      </c>
      <c r="E25" s="55">
        <v>210</v>
      </c>
      <c r="F25" s="37"/>
      <c r="G25" s="57">
        <f>E25*F25</f>
        <v>0</v>
      </c>
      <c r="H25" s="55"/>
      <c r="I25" s="55">
        <f>G25*(1+H25)</f>
        <v>0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s="58" customFormat="1" ht="59.25" customHeight="1" hidden="1">
      <c r="A26" s="55" t="s">
        <v>59</v>
      </c>
      <c r="B26" s="56" t="s">
        <v>176</v>
      </c>
      <c r="C26" s="56" t="s">
        <v>177</v>
      </c>
      <c r="D26" s="55" t="s">
        <v>178</v>
      </c>
      <c r="E26" s="55">
        <v>7.7</v>
      </c>
      <c r="F26" s="37"/>
      <c r="G26" s="57">
        <f>E26*F26</f>
        <v>0</v>
      </c>
      <c r="H26" s="55"/>
      <c r="I26" s="55">
        <f>G26*(1+H26)</f>
        <v>0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s="58" customFormat="1" ht="59.25" customHeight="1" hidden="1">
      <c r="A27" s="55" t="s">
        <v>102</v>
      </c>
      <c r="B27" s="56" t="s">
        <v>180</v>
      </c>
      <c r="C27" s="56" t="s">
        <v>181</v>
      </c>
      <c r="D27" s="55" t="s">
        <v>1</v>
      </c>
      <c r="E27" s="55">
        <v>21</v>
      </c>
      <c r="F27" s="37"/>
      <c r="G27" s="57">
        <f>E27*F27</f>
        <v>0</v>
      </c>
      <c r="H27" s="55"/>
      <c r="I27" s="55">
        <f>G27*(1+H27)</f>
        <v>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s="58" customFormat="1" ht="60" customHeight="1" hidden="1">
      <c r="A28" s="55" t="s">
        <v>165</v>
      </c>
      <c r="B28" s="11" t="s">
        <v>187</v>
      </c>
      <c r="C28" s="59" t="s">
        <v>179</v>
      </c>
      <c r="D28" s="9" t="s">
        <v>1</v>
      </c>
      <c r="E28" s="60">
        <v>12</v>
      </c>
      <c r="F28" s="37"/>
      <c r="G28" s="57">
        <f>E28*F28</f>
        <v>0</v>
      </c>
      <c r="H28" s="55"/>
      <c r="I28" s="55">
        <f>G28*(1+H28)</f>
        <v>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s="54" customFormat="1" ht="15" customHeight="1" hidden="1">
      <c r="A29" s="61">
        <v>3</v>
      </c>
      <c r="B29" s="62" t="s">
        <v>53</v>
      </c>
      <c r="C29" s="63"/>
      <c r="D29" s="64"/>
      <c r="E29" s="64"/>
      <c r="F29" s="64"/>
      <c r="G29" s="64"/>
      <c r="H29" s="65"/>
      <c r="I29" s="66">
        <f>SUM(I30:I30)</f>
        <v>0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s="76" customFormat="1" ht="56.25" customHeight="1" hidden="1">
      <c r="A30" s="67" t="s">
        <v>60</v>
      </c>
      <c r="B30" s="68" t="s">
        <v>168</v>
      </c>
      <c r="C30" s="69" t="s">
        <v>191</v>
      </c>
      <c r="D30" s="70" t="s">
        <v>1</v>
      </c>
      <c r="E30" s="71">
        <v>40</v>
      </c>
      <c r="F30" s="72"/>
      <c r="G30" s="73">
        <f>E30*F30</f>
        <v>0</v>
      </c>
      <c r="H30" s="74"/>
      <c r="I30" s="75">
        <f>G30*(1+H30)</f>
        <v>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s="54" customFormat="1" ht="15" customHeight="1" hidden="1">
      <c r="A31" s="50">
        <v>4</v>
      </c>
      <c r="B31" s="51" t="s">
        <v>84</v>
      </c>
      <c r="C31" s="77"/>
      <c r="D31" s="78"/>
      <c r="E31" s="78"/>
      <c r="F31" s="78"/>
      <c r="G31" s="78"/>
      <c r="H31" s="79"/>
      <c r="I31" s="53">
        <f>SUM(I32,I96,I174,I192,I230,I242)</f>
        <v>0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s="85" customFormat="1" ht="15" customHeight="1" hidden="1">
      <c r="A32" s="12" t="s">
        <v>61</v>
      </c>
      <c r="B32" s="80" t="s">
        <v>69</v>
      </c>
      <c r="C32" s="81"/>
      <c r="D32" s="82"/>
      <c r="E32" s="83"/>
      <c r="F32" s="84"/>
      <c r="G32" s="73"/>
      <c r="H32" s="74"/>
      <c r="I32" s="75">
        <f>SUM(I33:I95)</f>
        <v>0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:50" s="85" customFormat="1" ht="15" customHeight="1" hidden="1">
      <c r="A33" s="86" t="s">
        <v>548</v>
      </c>
      <c r="B33" s="87" t="s">
        <v>402</v>
      </c>
      <c r="C33" s="88"/>
      <c r="D33" s="89" t="s">
        <v>224</v>
      </c>
      <c r="E33" s="90">
        <v>400</v>
      </c>
      <c r="F33" s="91"/>
      <c r="G33" s="92">
        <f aca="true" t="shared" si="2" ref="G33:G64">E33*F33</f>
        <v>0</v>
      </c>
      <c r="H33" s="93"/>
      <c r="I33" s="94">
        <f>G33*(1+H33)</f>
        <v>0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s="85" customFormat="1" ht="15" customHeight="1" hidden="1">
      <c r="A34" s="86" t="s">
        <v>549</v>
      </c>
      <c r="B34" s="87" t="s">
        <v>617</v>
      </c>
      <c r="C34" s="88"/>
      <c r="D34" s="89" t="s">
        <v>47</v>
      </c>
      <c r="E34" s="90">
        <v>11</v>
      </c>
      <c r="F34" s="91"/>
      <c r="G34" s="92">
        <f t="shared" si="2"/>
        <v>0</v>
      </c>
      <c r="H34" s="93"/>
      <c r="I34" s="94">
        <f aca="true" t="shared" si="3" ref="I34:I95">G34*(1+H34)</f>
        <v>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s="85" customFormat="1" ht="15" customHeight="1" hidden="1">
      <c r="A35" s="86" t="s">
        <v>550</v>
      </c>
      <c r="B35" s="87" t="s">
        <v>551</v>
      </c>
      <c r="C35" s="88"/>
      <c r="D35" s="89" t="s">
        <v>47</v>
      </c>
      <c r="E35" s="90">
        <v>8</v>
      </c>
      <c r="F35" s="95"/>
      <c r="G35" s="92">
        <f t="shared" si="2"/>
        <v>0</v>
      </c>
      <c r="H35" s="93"/>
      <c r="I35" s="94">
        <f aca="true" t="shared" si="4" ref="I35:I40">G35*(1+H35)</f>
        <v>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s="85" customFormat="1" ht="15" customHeight="1" hidden="1">
      <c r="A36" s="86" t="s">
        <v>552</v>
      </c>
      <c r="B36" s="87" t="s">
        <v>426</v>
      </c>
      <c r="C36" s="88"/>
      <c r="D36" s="89" t="s">
        <v>47</v>
      </c>
      <c r="E36" s="90">
        <v>87</v>
      </c>
      <c r="F36" s="95"/>
      <c r="G36" s="92">
        <f t="shared" si="2"/>
        <v>0</v>
      </c>
      <c r="H36" s="93"/>
      <c r="I36" s="94">
        <f t="shared" si="4"/>
        <v>0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s="85" customFormat="1" ht="15" customHeight="1" hidden="1">
      <c r="A37" s="86" t="s">
        <v>553</v>
      </c>
      <c r="B37" s="87" t="s">
        <v>428</v>
      </c>
      <c r="C37" s="88"/>
      <c r="D37" s="89" t="s">
        <v>47</v>
      </c>
      <c r="E37" s="90">
        <v>63</v>
      </c>
      <c r="F37" s="95"/>
      <c r="G37" s="92">
        <f t="shared" si="2"/>
        <v>0</v>
      </c>
      <c r="H37" s="93"/>
      <c r="I37" s="94">
        <f t="shared" si="4"/>
        <v>0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s="85" customFormat="1" ht="15" customHeight="1" hidden="1">
      <c r="A38" s="86" t="s">
        <v>554</v>
      </c>
      <c r="B38" s="87" t="s">
        <v>430</v>
      </c>
      <c r="C38" s="88"/>
      <c r="D38" s="89" t="s">
        <v>47</v>
      </c>
      <c r="E38" s="90">
        <v>4</v>
      </c>
      <c r="F38" s="95"/>
      <c r="G38" s="92">
        <f t="shared" si="2"/>
        <v>0</v>
      </c>
      <c r="H38" s="93"/>
      <c r="I38" s="94">
        <f t="shared" si="4"/>
        <v>0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s="85" customFormat="1" ht="15" customHeight="1" hidden="1">
      <c r="A39" s="86" t="s">
        <v>555</v>
      </c>
      <c r="B39" s="87" t="s">
        <v>432</v>
      </c>
      <c r="C39" s="88"/>
      <c r="D39" s="89" t="s">
        <v>47</v>
      </c>
      <c r="E39" s="90">
        <v>4</v>
      </c>
      <c r="F39" s="95"/>
      <c r="G39" s="92">
        <f t="shared" si="2"/>
        <v>0</v>
      </c>
      <c r="H39" s="93"/>
      <c r="I39" s="94">
        <f t="shared" si="4"/>
        <v>0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s="85" customFormat="1" ht="15" customHeight="1" hidden="1">
      <c r="A40" s="86" t="s">
        <v>651</v>
      </c>
      <c r="B40" s="87" t="s">
        <v>434</v>
      </c>
      <c r="C40" s="88"/>
      <c r="D40" s="89" t="s">
        <v>47</v>
      </c>
      <c r="E40" s="90">
        <v>24</v>
      </c>
      <c r="F40" s="95"/>
      <c r="G40" s="92">
        <f t="shared" si="2"/>
        <v>0</v>
      </c>
      <c r="H40" s="93"/>
      <c r="I40" s="94">
        <f t="shared" si="4"/>
        <v>0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s="85" customFormat="1" ht="15" customHeight="1" hidden="1">
      <c r="A41" s="86" t="s">
        <v>556</v>
      </c>
      <c r="B41" s="87" t="s">
        <v>649</v>
      </c>
      <c r="C41" s="88"/>
      <c r="D41" s="89" t="s">
        <v>47</v>
      </c>
      <c r="E41" s="90">
        <v>12</v>
      </c>
      <c r="F41" s="95"/>
      <c r="G41" s="92">
        <f t="shared" si="2"/>
        <v>0</v>
      </c>
      <c r="H41" s="93"/>
      <c r="I41" s="94">
        <f t="shared" si="3"/>
        <v>0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s="85" customFormat="1" ht="15" customHeight="1" hidden="1">
      <c r="A42" s="86" t="s">
        <v>557</v>
      </c>
      <c r="B42" s="87" t="s">
        <v>650</v>
      </c>
      <c r="C42" s="88"/>
      <c r="D42" s="89" t="s">
        <v>47</v>
      </c>
      <c r="E42" s="90">
        <v>131</v>
      </c>
      <c r="F42" s="95"/>
      <c r="G42" s="92">
        <f t="shared" si="2"/>
        <v>0</v>
      </c>
      <c r="H42" s="93"/>
      <c r="I42" s="94">
        <f t="shared" si="3"/>
        <v>0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s="85" customFormat="1" ht="15" customHeight="1" hidden="1">
      <c r="A43" s="86" t="s">
        <v>652</v>
      </c>
      <c r="B43" s="87" t="s">
        <v>624</v>
      </c>
      <c r="C43" s="88"/>
      <c r="D43" s="89" t="s">
        <v>47</v>
      </c>
      <c r="E43" s="90">
        <v>2</v>
      </c>
      <c r="F43" s="95"/>
      <c r="G43" s="92">
        <f t="shared" si="2"/>
        <v>0</v>
      </c>
      <c r="H43" s="93"/>
      <c r="I43" s="94">
        <f t="shared" si="3"/>
        <v>0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0" s="85" customFormat="1" ht="15" customHeight="1" hidden="1">
      <c r="A44" s="86" t="s">
        <v>558</v>
      </c>
      <c r="B44" s="87" t="s">
        <v>560</v>
      </c>
      <c r="C44" s="88"/>
      <c r="D44" s="89" t="s">
        <v>47</v>
      </c>
      <c r="E44" s="90">
        <v>6</v>
      </c>
      <c r="F44" s="91"/>
      <c r="G44" s="92">
        <f t="shared" si="2"/>
        <v>0</v>
      </c>
      <c r="H44" s="93"/>
      <c r="I44" s="94">
        <f t="shared" si="3"/>
        <v>0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s="85" customFormat="1" ht="15" customHeight="1" hidden="1">
      <c r="A45" s="86" t="s">
        <v>559</v>
      </c>
      <c r="B45" s="87" t="s">
        <v>562</v>
      </c>
      <c r="C45" s="88"/>
      <c r="D45" s="89" t="s">
        <v>47</v>
      </c>
      <c r="E45" s="90">
        <v>8</v>
      </c>
      <c r="F45" s="95"/>
      <c r="G45" s="92">
        <f t="shared" si="2"/>
        <v>0</v>
      </c>
      <c r="H45" s="93"/>
      <c r="I45" s="94">
        <f t="shared" si="3"/>
        <v>0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s="85" customFormat="1" ht="15" customHeight="1" hidden="1">
      <c r="A46" s="86" t="s">
        <v>561</v>
      </c>
      <c r="B46" s="87" t="s">
        <v>564</v>
      </c>
      <c r="C46" s="88"/>
      <c r="D46" s="89" t="s">
        <v>47</v>
      </c>
      <c r="E46" s="90">
        <v>9</v>
      </c>
      <c r="F46" s="91"/>
      <c r="G46" s="92">
        <f t="shared" si="2"/>
        <v>0</v>
      </c>
      <c r="H46" s="93"/>
      <c r="I46" s="94">
        <f t="shared" si="3"/>
        <v>0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s="85" customFormat="1" ht="15" customHeight="1" hidden="1">
      <c r="A47" s="86" t="s">
        <v>563</v>
      </c>
      <c r="B47" s="87" t="s">
        <v>625</v>
      </c>
      <c r="C47" s="88"/>
      <c r="D47" s="89" t="s">
        <v>47</v>
      </c>
      <c r="E47" s="90">
        <v>4</v>
      </c>
      <c r="F47" s="91"/>
      <c r="G47" s="92">
        <f t="shared" si="2"/>
        <v>0</v>
      </c>
      <c r="H47" s="93"/>
      <c r="I47" s="94">
        <f>G47*(1+H47)</f>
        <v>0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0" s="85" customFormat="1" ht="15" customHeight="1" hidden="1">
      <c r="A48" s="86" t="s">
        <v>565</v>
      </c>
      <c r="B48" s="87" t="s">
        <v>626</v>
      </c>
      <c r="C48" s="88"/>
      <c r="D48" s="89" t="s">
        <v>47</v>
      </c>
      <c r="E48" s="90">
        <v>1</v>
      </c>
      <c r="F48" s="91"/>
      <c r="G48" s="92">
        <f t="shared" si="2"/>
        <v>0</v>
      </c>
      <c r="H48" s="93"/>
      <c r="I48" s="94">
        <f>G48*(1+H48)</f>
        <v>0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</row>
    <row r="49" spans="1:50" s="85" customFormat="1" ht="15" customHeight="1" hidden="1">
      <c r="A49" s="86" t="s">
        <v>567</v>
      </c>
      <c r="B49" s="87" t="s">
        <v>566</v>
      </c>
      <c r="C49" s="88"/>
      <c r="D49" s="89" t="s">
        <v>47</v>
      </c>
      <c r="E49" s="90">
        <v>5</v>
      </c>
      <c r="F49" s="95"/>
      <c r="G49" s="92">
        <f t="shared" si="2"/>
        <v>0</v>
      </c>
      <c r="H49" s="93"/>
      <c r="I49" s="94">
        <f t="shared" si="3"/>
        <v>0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s="85" customFormat="1" ht="15" customHeight="1" hidden="1">
      <c r="A50" s="86" t="s">
        <v>568</v>
      </c>
      <c r="B50" s="87" t="s">
        <v>636</v>
      </c>
      <c r="C50" s="88"/>
      <c r="D50" s="89" t="s">
        <v>224</v>
      </c>
      <c r="E50" s="90">
        <v>60</v>
      </c>
      <c r="F50" s="95"/>
      <c r="G50" s="92">
        <f t="shared" si="2"/>
        <v>0</v>
      </c>
      <c r="H50" s="93"/>
      <c r="I50" s="94">
        <f t="shared" si="3"/>
        <v>0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s="85" customFormat="1" ht="30" customHeight="1" hidden="1">
      <c r="A51" s="86" t="s">
        <v>569</v>
      </c>
      <c r="B51" s="87" t="s">
        <v>635</v>
      </c>
      <c r="C51" s="88"/>
      <c r="D51" s="89" t="s">
        <v>460</v>
      </c>
      <c r="E51" s="90">
        <v>3</v>
      </c>
      <c r="F51" s="95"/>
      <c r="G51" s="92">
        <f t="shared" si="2"/>
        <v>0</v>
      </c>
      <c r="H51" s="93"/>
      <c r="I51" s="94">
        <f t="shared" si="3"/>
        <v>0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  <row r="52" spans="1:50" s="85" customFormat="1" ht="35.25" customHeight="1" hidden="1">
      <c r="A52" s="86" t="s">
        <v>570</v>
      </c>
      <c r="B52" s="87" t="s">
        <v>639</v>
      </c>
      <c r="C52" s="88"/>
      <c r="D52" s="89" t="s">
        <v>460</v>
      </c>
      <c r="E52" s="90">
        <v>2</v>
      </c>
      <c r="F52" s="95"/>
      <c r="G52" s="92">
        <f t="shared" si="2"/>
        <v>0</v>
      </c>
      <c r="H52" s="93"/>
      <c r="I52" s="94">
        <f t="shared" si="3"/>
        <v>0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50" s="85" customFormat="1" ht="15" customHeight="1" hidden="1">
      <c r="A53" s="86" t="s">
        <v>571</v>
      </c>
      <c r="B53" s="87" t="s">
        <v>640</v>
      </c>
      <c r="C53" s="88"/>
      <c r="D53" s="89" t="s">
        <v>460</v>
      </c>
      <c r="E53" s="90">
        <v>120</v>
      </c>
      <c r="F53" s="95"/>
      <c r="G53" s="92">
        <f t="shared" si="2"/>
        <v>0</v>
      </c>
      <c r="H53" s="93"/>
      <c r="I53" s="94">
        <f t="shared" si="3"/>
        <v>0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</row>
    <row r="54" spans="1:50" s="85" customFormat="1" ht="30" customHeight="1" hidden="1">
      <c r="A54" s="86" t="s">
        <v>573</v>
      </c>
      <c r="B54" s="87" t="s">
        <v>572</v>
      </c>
      <c r="C54" s="88"/>
      <c r="D54" s="89" t="s">
        <v>460</v>
      </c>
      <c r="E54" s="90">
        <v>20</v>
      </c>
      <c r="F54" s="95"/>
      <c r="G54" s="92">
        <f t="shared" si="2"/>
        <v>0</v>
      </c>
      <c r="H54" s="93"/>
      <c r="I54" s="94">
        <f t="shared" si="3"/>
        <v>0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</row>
    <row r="55" spans="1:50" s="85" customFormat="1" ht="15" customHeight="1" hidden="1">
      <c r="A55" s="86" t="s">
        <v>574</v>
      </c>
      <c r="B55" s="87" t="s">
        <v>463</v>
      </c>
      <c r="C55" s="88"/>
      <c r="D55" s="89" t="s">
        <v>47</v>
      </c>
      <c r="E55" s="90">
        <v>43</v>
      </c>
      <c r="F55" s="91"/>
      <c r="G55" s="92">
        <f t="shared" si="2"/>
        <v>0</v>
      </c>
      <c r="H55" s="93"/>
      <c r="I55" s="94">
        <f t="shared" si="3"/>
        <v>0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</row>
    <row r="56" spans="1:50" s="85" customFormat="1" ht="15" customHeight="1" hidden="1">
      <c r="A56" s="86" t="s">
        <v>575</v>
      </c>
      <c r="B56" s="87" t="s">
        <v>512</v>
      </c>
      <c r="C56" s="88"/>
      <c r="D56" s="89" t="s">
        <v>47</v>
      </c>
      <c r="E56" s="90">
        <v>40</v>
      </c>
      <c r="F56" s="91"/>
      <c r="G56" s="92">
        <f t="shared" si="2"/>
        <v>0</v>
      </c>
      <c r="H56" s="93"/>
      <c r="I56" s="94">
        <f t="shared" si="3"/>
        <v>0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 s="85" customFormat="1" ht="15" customHeight="1" hidden="1">
      <c r="A57" s="86" t="s">
        <v>576</v>
      </c>
      <c r="B57" s="87" t="s">
        <v>469</v>
      </c>
      <c r="C57" s="88"/>
      <c r="D57" s="89" t="s">
        <v>47</v>
      </c>
      <c r="E57" s="90">
        <v>2</v>
      </c>
      <c r="F57" s="91"/>
      <c r="G57" s="92">
        <f t="shared" si="2"/>
        <v>0</v>
      </c>
      <c r="H57" s="93"/>
      <c r="I57" s="94">
        <f t="shared" si="3"/>
        <v>0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</row>
    <row r="58" spans="1:50" s="85" customFormat="1" ht="15" customHeight="1" hidden="1">
      <c r="A58" s="86" t="s">
        <v>577</v>
      </c>
      <c r="B58" s="87" t="s">
        <v>454</v>
      </c>
      <c r="C58" s="88"/>
      <c r="D58" s="89" t="s">
        <v>47</v>
      </c>
      <c r="E58" s="90">
        <v>43</v>
      </c>
      <c r="F58" s="91"/>
      <c r="G58" s="92">
        <f t="shared" si="2"/>
        <v>0</v>
      </c>
      <c r="H58" s="93"/>
      <c r="I58" s="94">
        <f t="shared" si="3"/>
        <v>0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</row>
    <row r="59" spans="1:50" s="85" customFormat="1" ht="15" customHeight="1" hidden="1">
      <c r="A59" s="86" t="s">
        <v>578</v>
      </c>
      <c r="B59" s="87" t="s">
        <v>579</v>
      </c>
      <c r="C59" s="88"/>
      <c r="D59" s="89" t="s">
        <v>47</v>
      </c>
      <c r="E59" s="90">
        <v>4</v>
      </c>
      <c r="F59" s="91"/>
      <c r="G59" s="92">
        <f t="shared" si="2"/>
        <v>0</v>
      </c>
      <c r="H59" s="93"/>
      <c r="I59" s="94">
        <f t="shared" si="3"/>
        <v>0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</row>
    <row r="60" spans="1:50" s="85" customFormat="1" ht="15" customHeight="1" hidden="1">
      <c r="A60" s="86" t="s">
        <v>580</v>
      </c>
      <c r="B60" s="87" t="s">
        <v>446</v>
      </c>
      <c r="C60" s="88"/>
      <c r="D60" s="89" t="s">
        <v>47</v>
      </c>
      <c r="E60" s="90">
        <v>3</v>
      </c>
      <c r="F60" s="95"/>
      <c r="G60" s="92">
        <f t="shared" si="2"/>
        <v>0</v>
      </c>
      <c r="H60" s="93"/>
      <c r="I60" s="94">
        <f t="shared" si="3"/>
        <v>0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</row>
    <row r="61" spans="1:50" s="85" customFormat="1" ht="15" customHeight="1" hidden="1">
      <c r="A61" s="86" t="s">
        <v>581</v>
      </c>
      <c r="B61" s="87" t="s">
        <v>450</v>
      </c>
      <c r="C61" s="88"/>
      <c r="D61" s="89" t="s">
        <v>47</v>
      </c>
      <c r="E61" s="90">
        <v>2</v>
      </c>
      <c r="F61" s="91"/>
      <c r="G61" s="92">
        <f t="shared" si="2"/>
        <v>0</v>
      </c>
      <c r="H61" s="93"/>
      <c r="I61" s="94">
        <f t="shared" si="3"/>
        <v>0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</row>
    <row r="62" spans="1:50" s="85" customFormat="1" ht="15" customHeight="1" hidden="1">
      <c r="A62" s="86" t="s">
        <v>582</v>
      </c>
      <c r="B62" s="87" t="s">
        <v>646</v>
      </c>
      <c r="C62" s="88"/>
      <c r="D62" s="89" t="s">
        <v>47</v>
      </c>
      <c r="E62" s="90">
        <v>2</v>
      </c>
      <c r="F62" s="95"/>
      <c r="G62" s="92">
        <f t="shared" si="2"/>
        <v>0</v>
      </c>
      <c r="H62" s="93"/>
      <c r="I62" s="94">
        <f t="shared" si="3"/>
        <v>0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s="85" customFormat="1" ht="15" customHeight="1" hidden="1">
      <c r="A63" s="86" t="s">
        <v>583</v>
      </c>
      <c r="B63" s="87" t="s">
        <v>642</v>
      </c>
      <c r="C63" s="88"/>
      <c r="D63" s="89" t="s">
        <v>47</v>
      </c>
      <c r="E63" s="90">
        <v>3</v>
      </c>
      <c r="F63" s="91"/>
      <c r="G63" s="92">
        <f t="shared" si="2"/>
        <v>0</v>
      </c>
      <c r="H63" s="93"/>
      <c r="I63" s="94">
        <f t="shared" si="3"/>
        <v>0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</row>
    <row r="64" spans="1:50" s="85" customFormat="1" ht="15" customHeight="1" hidden="1">
      <c r="A64" s="86" t="s">
        <v>584</v>
      </c>
      <c r="B64" s="87" t="s">
        <v>641</v>
      </c>
      <c r="C64" s="88"/>
      <c r="D64" s="89" t="s">
        <v>47</v>
      </c>
      <c r="E64" s="90">
        <v>20</v>
      </c>
      <c r="F64" s="95"/>
      <c r="G64" s="92">
        <f t="shared" si="2"/>
        <v>0</v>
      </c>
      <c r="H64" s="93"/>
      <c r="I64" s="94">
        <f t="shared" si="3"/>
        <v>0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</row>
    <row r="65" spans="1:50" s="85" customFormat="1" ht="15" customHeight="1" hidden="1">
      <c r="A65" s="86" t="s">
        <v>585</v>
      </c>
      <c r="B65" s="87" t="s">
        <v>648</v>
      </c>
      <c r="C65" s="88"/>
      <c r="D65" s="89" t="s">
        <v>47</v>
      </c>
      <c r="E65" s="90">
        <v>5</v>
      </c>
      <c r="F65" s="95"/>
      <c r="G65" s="92">
        <f aca="true" t="shared" si="5" ref="G65:G95">E65*F65</f>
        <v>0</v>
      </c>
      <c r="H65" s="93"/>
      <c r="I65" s="94">
        <f>G65*(1+H65)</f>
        <v>0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</row>
    <row r="66" spans="1:50" s="85" customFormat="1" ht="15" customHeight="1" hidden="1">
      <c r="A66" s="86" t="s">
        <v>586</v>
      </c>
      <c r="B66" s="87" t="s">
        <v>483</v>
      </c>
      <c r="C66" s="88"/>
      <c r="D66" s="89" t="s">
        <v>47</v>
      </c>
      <c r="E66" s="90">
        <v>96</v>
      </c>
      <c r="F66" s="95"/>
      <c r="G66" s="92">
        <f t="shared" si="5"/>
        <v>0</v>
      </c>
      <c r="H66" s="93"/>
      <c r="I66" s="94">
        <f>G66*(1+H66)</f>
        <v>0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</row>
    <row r="67" spans="1:50" s="85" customFormat="1" ht="15" customHeight="1" hidden="1">
      <c r="A67" s="86" t="s">
        <v>587</v>
      </c>
      <c r="B67" s="87" t="s">
        <v>647</v>
      </c>
      <c r="C67" s="88"/>
      <c r="D67" s="89" t="s">
        <v>47</v>
      </c>
      <c r="E67" s="90">
        <v>6</v>
      </c>
      <c r="F67" s="95"/>
      <c r="G67" s="92">
        <f t="shared" si="5"/>
        <v>0</v>
      </c>
      <c r="H67" s="93"/>
      <c r="I67" s="94">
        <f>G67*(1+H67)</f>
        <v>0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</row>
    <row r="68" spans="1:50" s="85" customFormat="1" ht="15" customHeight="1" hidden="1">
      <c r="A68" s="86" t="s">
        <v>588</v>
      </c>
      <c r="B68" s="87" t="s">
        <v>534</v>
      </c>
      <c r="C68" s="88"/>
      <c r="D68" s="89" t="s">
        <v>47</v>
      </c>
      <c r="E68" s="90">
        <v>3</v>
      </c>
      <c r="F68" s="91"/>
      <c r="G68" s="92">
        <f t="shared" si="5"/>
        <v>0</v>
      </c>
      <c r="H68" s="93"/>
      <c r="I68" s="94">
        <f t="shared" si="3"/>
        <v>0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</row>
    <row r="69" spans="1:50" s="85" customFormat="1" ht="15" customHeight="1" hidden="1">
      <c r="A69" s="86" t="s">
        <v>589</v>
      </c>
      <c r="B69" s="87" t="s">
        <v>532</v>
      </c>
      <c r="C69" s="88"/>
      <c r="D69" s="89" t="s">
        <v>47</v>
      </c>
      <c r="E69" s="90">
        <v>11</v>
      </c>
      <c r="F69" s="95"/>
      <c r="G69" s="92">
        <f t="shared" si="5"/>
        <v>0</v>
      </c>
      <c r="H69" s="93"/>
      <c r="I69" s="94">
        <f t="shared" si="3"/>
        <v>0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</row>
    <row r="70" spans="1:50" s="85" customFormat="1" ht="15" customHeight="1" hidden="1">
      <c r="A70" s="86" t="s">
        <v>590</v>
      </c>
      <c r="B70" s="87" t="s">
        <v>643</v>
      </c>
      <c r="C70" s="88"/>
      <c r="D70" s="89" t="s">
        <v>47</v>
      </c>
      <c r="E70" s="90">
        <v>36</v>
      </c>
      <c r="F70" s="91"/>
      <c r="G70" s="92">
        <f t="shared" si="5"/>
        <v>0</v>
      </c>
      <c r="H70" s="93"/>
      <c r="I70" s="94">
        <f t="shared" si="3"/>
        <v>0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</row>
    <row r="71" spans="1:50" s="85" customFormat="1" ht="15" customHeight="1" hidden="1">
      <c r="A71" s="86" t="s">
        <v>591</v>
      </c>
      <c r="B71" s="87" t="s">
        <v>644</v>
      </c>
      <c r="C71" s="88"/>
      <c r="D71" s="89" t="s">
        <v>47</v>
      </c>
      <c r="E71" s="90">
        <v>125</v>
      </c>
      <c r="F71" s="91"/>
      <c r="G71" s="92">
        <f t="shared" si="5"/>
        <v>0</v>
      </c>
      <c r="H71" s="93"/>
      <c r="I71" s="94">
        <f t="shared" si="3"/>
        <v>0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</row>
    <row r="72" spans="1:50" s="85" customFormat="1" ht="15" customHeight="1" hidden="1">
      <c r="A72" s="86" t="s">
        <v>592</v>
      </c>
      <c r="B72" s="87" t="s">
        <v>645</v>
      </c>
      <c r="C72" s="88"/>
      <c r="D72" s="89" t="s">
        <v>47</v>
      </c>
      <c r="E72" s="90">
        <v>3</v>
      </c>
      <c r="F72" s="91"/>
      <c r="G72" s="92">
        <f t="shared" si="5"/>
        <v>0</v>
      </c>
      <c r="H72" s="93"/>
      <c r="I72" s="94">
        <f t="shared" si="3"/>
        <v>0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</row>
    <row r="73" spans="1:50" s="85" customFormat="1" ht="15" customHeight="1" hidden="1">
      <c r="A73" s="86" t="s">
        <v>593</v>
      </c>
      <c r="B73" s="87" t="s">
        <v>627</v>
      </c>
      <c r="C73" s="88"/>
      <c r="D73" s="89" t="s">
        <v>224</v>
      </c>
      <c r="E73" s="90">
        <v>750</v>
      </c>
      <c r="F73" s="91"/>
      <c r="G73" s="92">
        <f t="shared" si="5"/>
        <v>0</v>
      </c>
      <c r="H73" s="93"/>
      <c r="I73" s="94">
        <f>G73*(1+H73)</f>
        <v>0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</row>
    <row r="74" spans="1:50" s="85" customFormat="1" ht="15" customHeight="1" hidden="1">
      <c r="A74" s="86" t="s">
        <v>594</v>
      </c>
      <c r="B74" s="87" t="s">
        <v>628</v>
      </c>
      <c r="C74" s="88"/>
      <c r="D74" s="89" t="s">
        <v>224</v>
      </c>
      <c r="E74" s="90">
        <v>1500</v>
      </c>
      <c r="F74" s="91"/>
      <c r="G74" s="92">
        <f t="shared" si="5"/>
        <v>0</v>
      </c>
      <c r="H74" s="93"/>
      <c r="I74" s="94">
        <f t="shared" si="3"/>
        <v>0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</row>
    <row r="75" spans="1:50" s="85" customFormat="1" ht="15" customHeight="1" hidden="1">
      <c r="A75" s="86" t="s">
        <v>595</v>
      </c>
      <c r="B75" s="87" t="s">
        <v>630</v>
      </c>
      <c r="C75" s="88"/>
      <c r="D75" s="89" t="s">
        <v>224</v>
      </c>
      <c r="E75" s="90">
        <v>500</v>
      </c>
      <c r="F75" s="95"/>
      <c r="G75" s="92">
        <f t="shared" si="5"/>
        <v>0</v>
      </c>
      <c r="H75" s="93"/>
      <c r="I75" s="94">
        <f t="shared" si="3"/>
        <v>0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</row>
    <row r="76" spans="1:50" s="85" customFormat="1" ht="15" customHeight="1" hidden="1">
      <c r="A76" s="86" t="s">
        <v>596</v>
      </c>
      <c r="B76" s="87" t="s">
        <v>629</v>
      </c>
      <c r="C76" s="88"/>
      <c r="D76" s="89" t="s">
        <v>224</v>
      </c>
      <c r="E76" s="90">
        <v>200</v>
      </c>
      <c r="F76" s="91"/>
      <c r="G76" s="92">
        <f t="shared" si="5"/>
        <v>0</v>
      </c>
      <c r="H76" s="93"/>
      <c r="I76" s="94">
        <f t="shared" si="3"/>
        <v>0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</row>
    <row r="77" spans="1:50" s="85" customFormat="1" ht="15" customHeight="1" hidden="1">
      <c r="A77" s="86" t="s">
        <v>597</v>
      </c>
      <c r="B77" s="87" t="s">
        <v>623</v>
      </c>
      <c r="C77" s="88"/>
      <c r="D77" s="89" t="s">
        <v>224</v>
      </c>
      <c r="E77" s="90">
        <v>50</v>
      </c>
      <c r="F77" s="91"/>
      <c r="G77" s="92">
        <f t="shared" si="5"/>
        <v>0</v>
      </c>
      <c r="H77" s="93"/>
      <c r="I77" s="94">
        <f>G77*(1+H77)</f>
        <v>0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</row>
    <row r="78" spans="1:50" s="85" customFormat="1" ht="30" customHeight="1" hidden="1">
      <c r="A78" s="86" t="s">
        <v>598</v>
      </c>
      <c r="B78" s="87" t="s">
        <v>622</v>
      </c>
      <c r="C78" s="88"/>
      <c r="D78" s="89" t="s">
        <v>224</v>
      </c>
      <c r="E78" s="90">
        <v>75</v>
      </c>
      <c r="F78" s="91"/>
      <c r="G78" s="92">
        <f t="shared" si="5"/>
        <v>0</v>
      </c>
      <c r="H78" s="93"/>
      <c r="I78" s="94">
        <f t="shared" si="3"/>
        <v>0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</row>
    <row r="79" spans="1:50" s="85" customFormat="1" ht="30" customHeight="1" hidden="1">
      <c r="A79" s="86" t="s">
        <v>599</v>
      </c>
      <c r="B79" s="87" t="s">
        <v>618</v>
      </c>
      <c r="C79" s="88"/>
      <c r="D79" s="89" t="s">
        <v>224</v>
      </c>
      <c r="E79" s="90">
        <v>75</v>
      </c>
      <c r="F79" s="95"/>
      <c r="G79" s="92">
        <f t="shared" si="5"/>
        <v>0</v>
      </c>
      <c r="H79" s="93"/>
      <c r="I79" s="94">
        <f t="shared" si="3"/>
        <v>0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</row>
    <row r="80" spans="1:50" s="85" customFormat="1" ht="30" customHeight="1" hidden="1">
      <c r="A80" s="86" t="s">
        <v>600</v>
      </c>
      <c r="B80" s="87" t="s">
        <v>619</v>
      </c>
      <c r="C80" s="88"/>
      <c r="D80" s="89" t="s">
        <v>224</v>
      </c>
      <c r="E80" s="90">
        <v>75</v>
      </c>
      <c r="F80" s="95"/>
      <c r="G80" s="92">
        <f t="shared" si="5"/>
        <v>0</v>
      </c>
      <c r="H80" s="93"/>
      <c r="I80" s="94">
        <f t="shared" si="3"/>
        <v>0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</row>
    <row r="81" spans="1:50" s="85" customFormat="1" ht="30" customHeight="1" hidden="1">
      <c r="A81" s="86" t="s">
        <v>601</v>
      </c>
      <c r="B81" s="87" t="s">
        <v>620</v>
      </c>
      <c r="C81" s="88"/>
      <c r="D81" s="89" t="s">
        <v>224</v>
      </c>
      <c r="E81" s="90">
        <v>75</v>
      </c>
      <c r="F81" s="91"/>
      <c r="G81" s="92">
        <f t="shared" si="5"/>
        <v>0</v>
      </c>
      <c r="H81" s="93"/>
      <c r="I81" s="94">
        <f t="shared" si="3"/>
        <v>0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</row>
    <row r="82" spans="1:50" s="85" customFormat="1" ht="30" customHeight="1" hidden="1">
      <c r="A82" s="86" t="s">
        <v>602</v>
      </c>
      <c r="B82" s="87" t="s">
        <v>621</v>
      </c>
      <c r="C82" s="88"/>
      <c r="D82" s="89" t="s">
        <v>224</v>
      </c>
      <c r="E82" s="90">
        <v>75</v>
      </c>
      <c r="F82" s="95"/>
      <c r="G82" s="92">
        <f t="shared" si="5"/>
        <v>0</v>
      </c>
      <c r="H82" s="93"/>
      <c r="I82" s="94">
        <f t="shared" si="3"/>
        <v>0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</row>
    <row r="83" spans="1:50" s="85" customFormat="1" ht="30" customHeight="1" hidden="1">
      <c r="A83" s="86" t="s">
        <v>603</v>
      </c>
      <c r="B83" s="87" t="s">
        <v>632</v>
      </c>
      <c r="C83" s="88"/>
      <c r="D83" s="89" t="s">
        <v>47</v>
      </c>
      <c r="E83" s="90">
        <v>1</v>
      </c>
      <c r="F83" s="91"/>
      <c r="G83" s="92">
        <f t="shared" si="5"/>
        <v>0</v>
      </c>
      <c r="H83" s="93"/>
      <c r="I83" s="94">
        <f t="shared" si="3"/>
        <v>0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</row>
    <row r="84" spans="1:50" s="85" customFormat="1" ht="30" customHeight="1" hidden="1">
      <c r="A84" s="86" t="s">
        <v>604</v>
      </c>
      <c r="B84" s="87" t="s">
        <v>631</v>
      </c>
      <c r="C84" s="88"/>
      <c r="D84" s="89" t="s">
        <v>47</v>
      </c>
      <c r="E84" s="90">
        <v>1</v>
      </c>
      <c r="F84" s="91"/>
      <c r="G84" s="92">
        <f t="shared" si="5"/>
        <v>0</v>
      </c>
      <c r="H84" s="93"/>
      <c r="I84" s="94">
        <f>G84*(1+H84)</f>
        <v>0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</row>
    <row r="85" spans="1:50" s="85" customFormat="1" ht="15" customHeight="1" hidden="1">
      <c r="A85" s="86" t="s">
        <v>605</v>
      </c>
      <c r="B85" s="87" t="s">
        <v>633</v>
      </c>
      <c r="C85" s="88"/>
      <c r="D85" s="89" t="s">
        <v>47</v>
      </c>
      <c r="E85" s="90">
        <v>1</v>
      </c>
      <c r="F85" s="91"/>
      <c r="G85" s="92">
        <f t="shared" si="5"/>
        <v>0</v>
      </c>
      <c r="H85" s="93"/>
      <c r="I85" s="94">
        <f>G85*(1+H85)</f>
        <v>0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</row>
    <row r="86" spans="1:50" s="85" customFormat="1" ht="15" customHeight="1" hidden="1">
      <c r="A86" s="86" t="s">
        <v>653</v>
      </c>
      <c r="B86" s="87" t="s">
        <v>634</v>
      </c>
      <c r="C86" s="88"/>
      <c r="D86" s="89" t="s">
        <v>47</v>
      </c>
      <c r="E86" s="90">
        <v>2</v>
      </c>
      <c r="F86" s="91"/>
      <c r="G86" s="92">
        <f t="shared" si="5"/>
        <v>0</v>
      </c>
      <c r="H86" s="93"/>
      <c r="I86" s="94">
        <f>G86*(1+H86)</f>
        <v>0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</row>
    <row r="87" spans="1:50" s="85" customFormat="1" ht="45" customHeight="1" hidden="1">
      <c r="A87" s="86" t="s">
        <v>654</v>
      </c>
      <c r="B87" s="87" t="s">
        <v>609</v>
      </c>
      <c r="C87" s="88" t="s">
        <v>610</v>
      </c>
      <c r="D87" s="89" t="s">
        <v>47</v>
      </c>
      <c r="E87" s="90">
        <v>19</v>
      </c>
      <c r="F87" s="95"/>
      <c r="G87" s="92">
        <f t="shared" si="5"/>
        <v>0</v>
      </c>
      <c r="H87" s="93"/>
      <c r="I87" s="94">
        <f t="shared" si="3"/>
        <v>0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</row>
    <row r="88" spans="1:50" s="85" customFormat="1" ht="45" customHeight="1" hidden="1">
      <c r="A88" s="86" t="s">
        <v>655</v>
      </c>
      <c r="B88" s="87" t="s">
        <v>611</v>
      </c>
      <c r="C88" s="88" t="s">
        <v>610</v>
      </c>
      <c r="D88" s="89" t="s">
        <v>47</v>
      </c>
      <c r="E88" s="90">
        <v>3</v>
      </c>
      <c r="F88" s="95"/>
      <c r="G88" s="92">
        <f t="shared" si="5"/>
        <v>0</v>
      </c>
      <c r="H88" s="93"/>
      <c r="I88" s="94">
        <f t="shared" si="3"/>
        <v>0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</row>
    <row r="89" spans="1:50" s="85" customFormat="1" ht="45" customHeight="1" hidden="1">
      <c r="A89" s="86" t="s">
        <v>606</v>
      </c>
      <c r="B89" s="87" t="s">
        <v>612</v>
      </c>
      <c r="C89" s="88" t="s">
        <v>616</v>
      </c>
      <c r="D89" s="89" t="s">
        <v>47</v>
      </c>
      <c r="E89" s="90">
        <v>2</v>
      </c>
      <c r="F89" s="91"/>
      <c r="G89" s="92">
        <f t="shared" si="5"/>
        <v>0</v>
      </c>
      <c r="H89" s="93"/>
      <c r="I89" s="94">
        <f t="shared" si="3"/>
        <v>0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</row>
    <row r="90" spans="1:50" s="85" customFormat="1" ht="45" customHeight="1" hidden="1">
      <c r="A90" s="86" t="s">
        <v>656</v>
      </c>
      <c r="B90" s="87" t="s">
        <v>613</v>
      </c>
      <c r="C90" s="88" t="s">
        <v>616</v>
      </c>
      <c r="D90" s="89" t="s">
        <v>47</v>
      </c>
      <c r="E90" s="90">
        <v>11</v>
      </c>
      <c r="F90" s="91"/>
      <c r="G90" s="92">
        <f t="shared" si="5"/>
        <v>0</v>
      </c>
      <c r="H90" s="93"/>
      <c r="I90" s="94">
        <f t="shared" si="3"/>
        <v>0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</row>
    <row r="91" spans="1:50" s="85" customFormat="1" ht="60" customHeight="1" hidden="1">
      <c r="A91" s="86" t="s">
        <v>607</v>
      </c>
      <c r="B91" s="87" t="s">
        <v>614</v>
      </c>
      <c r="C91" s="88" t="s">
        <v>615</v>
      </c>
      <c r="D91" s="89" t="s">
        <v>47</v>
      </c>
      <c r="E91" s="90">
        <v>3</v>
      </c>
      <c r="F91" s="91"/>
      <c r="G91" s="92">
        <f t="shared" si="5"/>
        <v>0</v>
      </c>
      <c r="H91" s="93"/>
      <c r="I91" s="94">
        <f t="shared" si="3"/>
        <v>0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</row>
    <row r="92" spans="1:50" s="85" customFormat="1" ht="45" customHeight="1" hidden="1">
      <c r="A92" s="86" t="s">
        <v>608</v>
      </c>
      <c r="B92" s="87" t="s">
        <v>659</v>
      </c>
      <c r="C92" s="88"/>
      <c r="D92" s="89" t="s">
        <v>224</v>
      </c>
      <c r="E92" s="90">
        <v>50</v>
      </c>
      <c r="F92" s="91"/>
      <c r="G92" s="92">
        <f t="shared" si="5"/>
        <v>0</v>
      </c>
      <c r="H92" s="93"/>
      <c r="I92" s="94">
        <f t="shared" si="3"/>
        <v>0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</row>
    <row r="93" spans="1:50" s="85" customFormat="1" ht="15" customHeight="1" hidden="1">
      <c r="A93" s="86" t="s">
        <v>657</v>
      </c>
      <c r="B93" s="96" t="s">
        <v>300</v>
      </c>
      <c r="C93" s="97" t="s">
        <v>306</v>
      </c>
      <c r="D93" s="98" t="s">
        <v>302</v>
      </c>
      <c r="E93" s="99">
        <v>3</v>
      </c>
      <c r="F93" s="95"/>
      <c r="G93" s="92">
        <f t="shared" si="5"/>
        <v>0</v>
      </c>
      <c r="H93" s="93"/>
      <c r="I93" s="94">
        <f t="shared" si="3"/>
        <v>0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</row>
    <row r="94" spans="1:50" s="85" customFormat="1" ht="51.75" customHeight="1" hidden="1">
      <c r="A94" s="86" t="s">
        <v>658</v>
      </c>
      <c r="B94" s="96" t="s">
        <v>231</v>
      </c>
      <c r="C94" s="97" t="s">
        <v>546</v>
      </c>
      <c r="D94" s="98" t="s">
        <v>233</v>
      </c>
      <c r="E94" s="99">
        <v>1</v>
      </c>
      <c r="F94" s="91"/>
      <c r="G94" s="92">
        <f t="shared" si="5"/>
        <v>0</v>
      </c>
      <c r="H94" s="93"/>
      <c r="I94" s="94">
        <f t="shared" si="3"/>
        <v>0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</row>
    <row r="95" spans="1:50" s="85" customFormat="1" ht="15" customHeight="1" hidden="1">
      <c r="A95" s="86" t="s">
        <v>660</v>
      </c>
      <c r="B95" s="87" t="s">
        <v>237</v>
      </c>
      <c r="C95" s="88"/>
      <c r="D95" s="89" t="s">
        <v>233</v>
      </c>
      <c r="E95" s="90">
        <v>1</v>
      </c>
      <c r="F95" s="95"/>
      <c r="G95" s="92">
        <f t="shared" si="5"/>
        <v>0</v>
      </c>
      <c r="H95" s="93"/>
      <c r="I95" s="94">
        <f t="shared" si="3"/>
        <v>0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</row>
    <row r="96" spans="1:50" s="85" customFormat="1" ht="15" customHeight="1" hidden="1">
      <c r="A96" s="100" t="s">
        <v>62</v>
      </c>
      <c r="B96" s="101" t="s">
        <v>398</v>
      </c>
      <c r="C96" s="81"/>
      <c r="D96" s="82"/>
      <c r="E96" s="83"/>
      <c r="F96" s="84"/>
      <c r="G96" s="73"/>
      <c r="H96" s="74"/>
      <c r="I96" s="75">
        <f>SUM(I97:I172)</f>
        <v>0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0" s="85" customFormat="1" ht="15" customHeight="1" hidden="1">
      <c r="A97" s="86" t="s">
        <v>399</v>
      </c>
      <c r="B97" s="87" t="s">
        <v>400</v>
      </c>
      <c r="C97" s="88"/>
      <c r="D97" s="89" t="s">
        <v>47</v>
      </c>
      <c r="E97" s="90">
        <v>200</v>
      </c>
      <c r="F97" s="95"/>
      <c r="G97" s="92">
        <f aca="true" t="shared" si="6" ref="G97:G128">E97*F97</f>
        <v>0</v>
      </c>
      <c r="H97" s="93"/>
      <c r="I97" s="94">
        <f>G97*(1+H97)</f>
        <v>0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</row>
    <row r="98" spans="1:50" s="85" customFormat="1" ht="15" customHeight="1" hidden="1">
      <c r="A98" s="86" t="s">
        <v>401</v>
      </c>
      <c r="B98" s="87" t="s">
        <v>402</v>
      </c>
      <c r="C98" s="88"/>
      <c r="D98" s="89" t="s">
        <v>224</v>
      </c>
      <c r="E98" s="90">
        <v>149</v>
      </c>
      <c r="F98" s="91"/>
      <c r="G98" s="92">
        <f t="shared" si="6"/>
        <v>0</v>
      </c>
      <c r="H98" s="93"/>
      <c r="I98" s="94">
        <f aca="true" t="shared" si="7" ref="I98:I161">G98*(1+H98)</f>
        <v>0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</row>
    <row r="99" spans="1:50" s="85" customFormat="1" ht="15" customHeight="1" hidden="1">
      <c r="A99" s="86" t="s">
        <v>403</v>
      </c>
      <c r="B99" s="87" t="s">
        <v>404</v>
      </c>
      <c r="C99" s="88"/>
      <c r="D99" s="89" t="s">
        <v>47</v>
      </c>
      <c r="E99" s="90">
        <v>2</v>
      </c>
      <c r="F99" s="95"/>
      <c r="G99" s="92">
        <f t="shared" si="6"/>
        <v>0</v>
      </c>
      <c r="H99" s="93"/>
      <c r="I99" s="94">
        <f t="shared" si="7"/>
        <v>0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</row>
    <row r="100" spans="1:50" s="85" customFormat="1" ht="15" customHeight="1" hidden="1">
      <c r="A100" s="86" t="s">
        <v>405</v>
      </c>
      <c r="B100" s="87" t="s">
        <v>406</v>
      </c>
      <c r="C100" s="88"/>
      <c r="D100" s="89" t="s">
        <v>47</v>
      </c>
      <c r="E100" s="90">
        <v>1</v>
      </c>
      <c r="F100" s="95"/>
      <c r="G100" s="92">
        <f t="shared" si="6"/>
        <v>0</v>
      </c>
      <c r="H100" s="93"/>
      <c r="I100" s="94">
        <f t="shared" si="7"/>
        <v>0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</row>
    <row r="101" spans="1:50" s="85" customFormat="1" ht="15" customHeight="1" hidden="1">
      <c r="A101" s="86" t="s">
        <v>407</v>
      </c>
      <c r="B101" s="87" t="s">
        <v>408</v>
      </c>
      <c r="C101" s="88"/>
      <c r="D101" s="89" t="s">
        <v>47</v>
      </c>
      <c r="E101" s="90">
        <v>1</v>
      </c>
      <c r="F101" s="91"/>
      <c r="G101" s="92">
        <f t="shared" si="6"/>
        <v>0</v>
      </c>
      <c r="H101" s="93"/>
      <c r="I101" s="94">
        <f t="shared" si="7"/>
        <v>0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</row>
    <row r="102" spans="1:50" s="85" customFormat="1" ht="30" customHeight="1" hidden="1">
      <c r="A102" s="86" t="s">
        <v>409</v>
      </c>
      <c r="B102" s="87" t="s">
        <v>410</v>
      </c>
      <c r="C102" s="88"/>
      <c r="D102" s="89" t="s">
        <v>224</v>
      </c>
      <c r="E102" s="90">
        <v>78</v>
      </c>
      <c r="F102" s="91"/>
      <c r="G102" s="92">
        <f t="shared" si="6"/>
        <v>0</v>
      </c>
      <c r="H102" s="93"/>
      <c r="I102" s="94">
        <f t="shared" si="7"/>
        <v>0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</row>
    <row r="103" spans="1:50" s="85" customFormat="1" ht="30" customHeight="1" hidden="1">
      <c r="A103" s="86" t="s">
        <v>411</v>
      </c>
      <c r="B103" s="87" t="s">
        <v>412</v>
      </c>
      <c r="C103" s="88"/>
      <c r="D103" s="89" t="s">
        <v>224</v>
      </c>
      <c r="E103" s="90">
        <v>2310</v>
      </c>
      <c r="F103" s="95"/>
      <c r="G103" s="92">
        <f t="shared" si="6"/>
        <v>0</v>
      </c>
      <c r="H103" s="93"/>
      <c r="I103" s="94">
        <f t="shared" si="7"/>
        <v>0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</row>
    <row r="104" spans="1:50" s="85" customFormat="1" ht="15" customHeight="1" hidden="1">
      <c r="A104" s="86" t="s">
        <v>413</v>
      </c>
      <c r="B104" s="87" t="s">
        <v>414</v>
      </c>
      <c r="C104" s="88"/>
      <c r="D104" s="89" t="s">
        <v>47</v>
      </c>
      <c r="E104" s="90">
        <v>2</v>
      </c>
      <c r="F104" s="91"/>
      <c r="G104" s="92">
        <f t="shared" si="6"/>
        <v>0</v>
      </c>
      <c r="H104" s="93"/>
      <c r="I104" s="94">
        <f t="shared" si="7"/>
        <v>0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</row>
    <row r="105" spans="1:50" s="85" customFormat="1" ht="15" customHeight="1" hidden="1">
      <c r="A105" s="86" t="s">
        <v>415</v>
      </c>
      <c r="B105" s="87" t="s">
        <v>416</v>
      </c>
      <c r="C105" s="88"/>
      <c r="D105" s="89" t="s">
        <v>47</v>
      </c>
      <c r="E105" s="90">
        <v>45</v>
      </c>
      <c r="F105" s="95"/>
      <c r="G105" s="92">
        <f t="shared" si="6"/>
        <v>0</v>
      </c>
      <c r="H105" s="93"/>
      <c r="I105" s="94">
        <f t="shared" si="7"/>
        <v>0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</row>
    <row r="106" spans="1:50" s="85" customFormat="1" ht="15" customHeight="1" hidden="1">
      <c r="A106" s="86" t="s">
        <v>417</v>
      </c>
      <c r="B106" s="87" t="s">
        <v>418</v>
      </c>
      <c r="C106" s="88"/>
      <c r="D106" s="89" t="s">
        <v>47</v>
      </c>
      <c r="E106" s="90">
        <v>5</v>
      </c>
      <c r="F106" s="95"/>
      <c r="G106" s="92">
        <f t="shared" si="6"/>
        <v>0</v>
      </c>
      <c r="H106" s="93"/>
      <c r="I106" s="94">
        <f t="shared" si="7"/>
        <v>0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</row>
    <row r="107" spans="1:50" s="85" customFormat="1" ht="15" hidden="1">
      <c r="A107" s="86" t="s">
        <v>419</v>
      </c>
      <c r="B107" s="87" t="s">
        <v>420</v>
      </c>
      <c r="C107" s="88"/>
      <c r="D107" s="89" t="s">
        <v>47</v>
      </c>
      <c r="E107" s="90">
        <v>2</v>
      </c>
      <c r="F107" s="91"/>
      <c r="G107" s="92">
        <f t="shared" si="6"/>
        <v>0</v>
      </c>
      <c r="H107" s="93"/>
      <c r="I107" s="94">
        <f t="shared" si="7"/>
        <v>0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</row>
    <row r="108" spans="1:50" s="85" customFormat="1" ht="15" hidden="1">
      <c r="A108" s="86" t="s">
        <v>421</v>
      </c>
      <c r="B108" s="87" t="s">
        <v>422</v>
      </c>
      <c r="C108" s="88"/>
      <c r="D108" s="89" t="s">
        <v>47</v>
      </c>
      <c r="E108" s="90">
        <v>1</v>
      </c>
      <c r="F108" s="95"/>
      <c r="G108" s="92">
        <f t="shared" si="6"/>
        <v>0</v>
      </c>
      <c r="H108" s="93"/>
      <c r="I108" s="94">
        <f t="shared" si="7"/>
        <v>0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</row>
    <row r="109" spans="1:50" s="85" customFormat="1" ht="15" hidden="1">
      <c r="A109" s="86" t="s">
        <v>423</v>
      </c>
      <c r="B109" s="87" t="s">
        <v>424</v>
      </c>
      <c r="C109" s="88"/>
      <c r="D109" s="89" t="s">
        <v>47</v>
      </c>
      <c r="E109" s="90">
        <v>2</v>
      </c>
      <c r="F109" s="91"/>
      <c r="G109" s="92">
        <f t="shared" si="6"/>
        <v>0</v>
      </c>
      <c r="H109" s="93"/>
      <c r="I109" s="94">
        <f t="shared" si="7"/>
        <v>0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</row>
    <row r="110" spans="1:50" s="85" customFormat="1" ht="15" hidden="1">
      <c r="A110" s="86" t="s">
        <v>425</v>
      </c>
      <c r="B110" s="87" t="s">
        <v>426</v>
      </c>
      <c r="C110" s="88"/>
      <c r="D110" s="89" t="s">
        <v>47</v>
      </c>
      <c r="E110" s="90">
        <v>8</v>
      </c>
      <c r="F110" s="95"/>
      <c r="G110" s="92">
        <f t="shared" si="6"/>
        <v>0</v>
      </c>
      <c r="H110" s="93"/>
      <c r="I110" s="94">
        <f t="shared" si="7"/>
        <v>0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</row>
    <row r="111" spans="1:50" s="85" customFormat="1" ht="15" hidden="1">
      <c r="A111" s="86" t="s">
        <v>427</v>
      </c>
      <c r="B111" s="87" t="s">
        <v>428</v>
      </c>
      <c r="C111" s="88"/>
      <c r="D111" s="89" t="s">
        <v>47</v>
      </c>
      <c r="E111" s="90">
        <v>23</v>
      </c>
      <c r="F111" s="91"/>
      <c r="G111" s="92">
        <f t="shared" si="6"/>
        <v>0</v>
      </c>
      <c r="H111" s="93"/>
      <c r="I111" s="94">
        <f t="shared" si="7"/>
        <v>0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</row>
    <row r="112" spans="1:50" s="85" customFormat="1" ht="15" hidden="1">
      <c r="A112" s="86" t="s">
        <v>429</v>
      </c>
      <c r="B112" s="87" t="s">
        <v>430</v>
      </c>
      <c r="C112" s="88"/>
      <c r="D112" s="89" t="s">
        <v>47</v>
      </c>
      <c r="E112" s="90">
        <v>3</v>
      </c>
      <c r="F112" s="95"/>
      <c r="G112" s="92">
        <f t="shared" si="6"/>
        <v>0</v>
      </c>
      <c r="H112" s="93"/>
      <c r="I112" s="94">
        <f t="shared" si="7"/>
        <v>0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</row>
    <row r="113" spans="1:50" s="85" customFormat="1" ht="15" hidden="1">
      <c r="A113" s="86" t="s">
        <v>431</v>
      </c>
      <c r="B113" s="87" t="s">
        <v>432</v>
      </c>
      <c r="C113" s="88"/>
      <c r="D113" s="89" t="s">
        <v>47</v>
      </c>
      <c r="E113" s="90">
        <v>2</v>
      </c>
      <c r="F113" s="91"/>
      <c r="G113" s="92">
        <f t="shared" si="6"/>
        <v>0</v>
      </c>
      <c r="H113" s="93"/>
      <c r="I113" s="94">
        <f t="shared" si="7"/>
        <v>0</v>
      </c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</row>
    <row r="114" spans="1:50" s="85" customFormat="1" ht="15" hidden="1">
      <c r="A114" s="86" t="s">
        <v>433</v>
      </c>
      <c r="B114" s="87" t="s">
        <v>434</v>
      </c>
      <c r="C114" s="88"/>
      <c r="D114" s="89" t="s">
        <v>47</v>
      </c>
      <c r="E114" s="90">
        <v>1</v>
      </c>
      <c r="F114" s="95"/>
      <c r="G114" s="92">
        <f t="shared" si="6"/>
        <v>0</v>
      </c>
      <c r="H114" s="93"/>
      <c r="I114" s="94">
        <f t="shared" si="7"/>
        <v>0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</row>
    <row r="115" spans="1:50" s="85" customFormat="1" ht="15" hidden="1">
      <c r="A115" s="86" t="s">
        <v>435</v>
      </c>
      <c r="B115" s="87" t="s">
        <v>436</v>
      </c>
      <c r="C115" s="88"/>
      <c r="D115" s="89" t="s">
        <v>47</v>
      </c>
      <c r="E115" s="90">
        <v>100</v>
      </c>
      <c r="F115" s="95"/>
      <c r="G115" s="92">
        <f t="shared" si="6"/>
        <v>0</v>
      </c>
      <c r="H115" s="93"/>
      <c r="I115" s="94">
        <f t="shared" si="7"/>
        <v>0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</row>
    <row r="116" spans="1:50" s="85" customFormat="1" ht="15" hidden="1">
      <c r="A116" s="86" t="s">
        <v>437</v>
      </c>
      <c r="B116" s="87" t="s">
        <v>438</v>
      </c>
      <c r="C116" s="88"/>
      <c r="D116" s="89" t="s">
        <v>47</v>
      </c>
      <c r="E116" s="90">
        <v>1</v>
      </c>
      <c r="F116" s="91"/>
      <c r="G116" s="92">
        <f t="shared" si="6"/>
        <v>0</v>
      </c>
      <c r="H116" s="93"/>
      <c r="I116" s="94">
        <f t="shared" si="7"/>
        <v>0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</row>
    <row r="117" spans="1:50" s="85" customFormat="1" ht="15" hidden="1">
      <c r="A117" s="86" t="s">
        <v>439</v>
      </c>
      <c r="B117" s="87" t="s">
        <v>440</v>
      </c>
      <c r="C117" s="88"/>
      <c r="D117" s="89" t="s">
        <v>47</v>
      </c>
      <c r="E117" s="90">
        <v>8</v>
      </c>
      <c r="F117" s="95"/>
      <c r="G117" s="92">
        <f t="shared" si="6"/>
        <v>0</v>
      </c>
      <c r="H117" s="93"/>
      <c r="I117" s="94">
        <f t="shared" si="7"/>
        <v>0</v>
      </c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</row>
    <row r="118" spans="1:50" s="85" customFormat="1" ht="15" hidden="1">
      <c r="A118" s="86" t="s">
        <v>441</v>
      </c>
      <c r="B118" s="87" t="s">
        <v>442</v>
      </c>
      <c r="C118" s="88"/>
      <c r="D118" s="89" t="s">
        <v>47</v>
      </c>
      <c r="E118" s="90">
        <v>5</v>
      </c>
      <c r="F118" s="91"/>
      <c r="G118" s="92">
        <f t="shared" si="6"/>
        <v>0</v>
      </c>
      <c r="H118" s="93"/>
      <c r="I118" s="94">
        <f t="shared" si="7"/>
        <v>0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</row>
    <row r="119" spans="1:50" s="85" customFormat="1" ht="15" hidden="1">
      <c r="A119" s="86" t="s">
        <v>443</v>
      </c>
      <c r="B119" s="87" t="s">
        <v>444</v>
      </c>
      <c r="C119" s="88"/>
      <c r="D119" s="89" t="s">
        <v>47</v>
      </c>
      <c r="E119" s="90">
        <v>12</v>
      </c>
      <c r="F119" s="95"/>
      <c r="G119" s="92">
        <f t="shared" si="6"/>
        <v>0</v>
      </c>
      <c r="H119" s="93"/>
      <c r="I119" s="94">
        <f t="shared" si="7"/>
        <v>0</v>
      </c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</row>
    <row r="120" spans="1:50" s="85" customFormat="1" ht="15" hidden="1">
      <c r="A120" s="86" t="s">
        <v>445</v>
      </c>
      <c r="B120" s="87" t="s">
        <v>446</v>
      </c>
      <c r="C120" s="88"/>
      <c r="D120" s="89" t="s">
        <v>47</v>
      </c>
      <c r="E120" s="90">
        <v>3</v>
      </c>
      <c r="F120" s="91"/>
      <c r="G120" s="92">
        <f t="shared" si="6"/>
        <v>0</v>
      </c>
      <c r="H120" s="93"/>
      <c r="I120" s="94">
        <f t="shared" si="7"/>
        <v>0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</row>
    <row r="121" spans="1:50" s="85" customFormat="1" ht="15" hidden="1">
      <c r="A121" s="86" t="s">
        <v>447</v>
      </c>
      <c r="B121" s="87" t="s">
        <v>448</v>
      </c>
      <c r="C121" s="88"/>
      <c r="D121" s="89" t="s">
        <v>47</v>
      </c>
      <c r="E121" s="90">
        <v>2</v>
      </c>
      <c r="F121" s="95"/>
      <c r="G121" s="92">
        <f t="shared" si="6"/>
        <v>0</v>
      </c>
      <c r="H121" s="93"/>
      <c r="I121" s="94">
        <f t="shared" si="7"/>
        <v>0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</row>
    <row r="122" spans="1:50" s="85" customFormat="1" ht="15" hidden="1">
      <c r="A122" s="86" t="s">
        <v>449</v>
      </c>
      <c r="B122" s="87" t="s">
        <v>450</v>
      </c>
      <c r="C122" s="88"/>
      <c r="D122" s="89" t="s">
        <v>47</v>
      </c>
      <c r="E122" s="90">
        <v>1</v>
      </c>
      <c r="F122" s="91"/>
      <c r="G122" s="92">
        <f t="shared" si="6"/>
        <v>0</v>
      </c>
      <c r="H122" s="93"/>
      <c r="I122" s="94">
        <f t="shared" si="7"/>
        <v>0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</row>
    <row r="123" spans="1:50" s="85" customFormat="1" ht="15" hidden="1">
      <c r="A123" s="86" t="s">
        <v>451</v>
      </c>
      <c r="B123" s="87" t="s">
        <v>452</v>
      </c>
      <c r="C123" s="88"/>
      <c r="D123" s="89" t="s">
        <v>47</v>
      </c>
      <c r="E123" s="90">
        <v>5</v>
      </c>
      <c r="F123" s="91"/>
      <c r="G123" s="92">
        <f t="shared" si="6"/>
        <v>0</v>
      </c>
      <c r="H123" s="93"/>
      <c r="I123" s="94">
        <f t="shared" si="7"/>
        <v>0</v>
      </c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</row>
    <row r="124" spans="1:50" s="85" customFormat="1" ht="15" hidden="1">
      <c r="A124" s="86" t="s">
        <v>453</v>
      </c>
      <c r="B124" s="87" t="s">
        <v>454</v>
      </c>
      <c r="C124" s="88"/>
      <c r="D124" s="89" t="s">
        <v>47</v>
      </c>
      <c r="E124" s="90">
        <v>23</v>
      </c>
      <c r="F124" s="95"/>
      <c r="G124" s="92">
        <f t="shared" si="6"/>
        <v>0</v>
      </c>
      <c r="H124" s="93"/>
      <c r="I124" s="94">
        <f t="shared" si="7"/>
        <v>0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</row>
    <row r="125" spans="1:50" s="85" customFormat="1" ht="15" hidden="1">
      <c r="A125" s="86" t="s">
        <v>455</v>
      </c>
      <c r="B125" s="87" t="s">
        <v>456</v>
      </c>
      <c r="C125" s="88"/>
      <c r="D125" s="89" t="s">
        <v>47</v>
      </c>
      <c r="E125" s="90">
        <v>3</v>
      </c>
      <c r="F125" s="91"/>
      <c r="G125" s="92">
        <f t="shared" si="6"/>
        <v>0</v>
      </c>
      <c r="H125" s="93"/>
      <c r="I125" s="94">
        <f t="shared" si="7"/>
        <v>0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</row>
    <row r="126" spans="1:50" s="85" customFormat="1" ht="15" hidden="1">
      <c r="A126" s="86" t="s">
        <v>457</v>
      </c>
      <c r="B126" s="87" t="s">
        <v>458</v>
      </c>
      <c r="C126" s="88"/>
      <c r="D126" s="89" t="s">
        <v>47</v>
      </c>
      <c r="E126" s="90">
        <v>14</v>
      </c>
      <c r="F126" s="95"/>
      <c r="G126" s="92">
        <f t="shared" si="6"/>
        <v>0</v>
      </c>
      <c r="H126" s="93"/>
      <c r="I126" s="94">
        <f t="shared" si="7"/>
        <v>0</v>
      </c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</row>
    <row r="127" spans="1:50" s="85" customFormat="1" ht="15" hidden="1">
      <c r="A127" s="86" t="s">
        <v>459</v>
      </c>
      <c r="B127" s="87" t="s">
        <v>638</v>
      </c>
      <c r="C127" s="88"/>
      <c r="D127" s="89" t="s">
        <v>460</v>
      </c>
      <c r="E127" s="90">
        <v>6</v>
      </c>
      <c r="F127" s="91"/>
      <c r="G127" s="92">
        <f t="shared" si="6"/>
        <v>0</v>
      </c>
      <c r="H127" s="93"/>
      <c r="I127" s="94">
        <f t="shared" si="7"/>
        <v>0</v>
      </c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</row>
    <row r="128" spans="1:50" s="85" customFormat="1" ht="15" hidden="1">
      <c r="A128" s="86" t="s">
        <v>461</v>
      </c>
      <c r="B128" s="87" t="s">
        <v>637</v>
      </c>
      <c r="C128" s="88"/>
      <c r="D128" s="89" t="s">
        <v>460</v>
      </c>
      <c r="E128" s="90">
        <v>38</v>
      </c>
      <c r="F128" s="95"/>
      <c r="G128" s="92">
        <f t="shared" si="6"/>
        <v>0</v>
      </c>
      <c r="H128" s="93"/>
      <c r="I128" s="94">
        <f t="shared" si="7"/>
        <v>0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</row>
    <row r="129" spans="1:50" s="85" customFormat="1" ht="15" hidden="1">
      <c r="A129" s="86" t="s">
        <v>462</v>
      </c>
      <c r="B129" s="87" t="s">
        <v>463</v>
      </c>
      <c r="C129" s="88"/>
      <c r="D129" s="89" t="s">
        <v>47</v>
      </c>
      <c r="E129" s="90">
        <v>30</v>
      </c>
      <c r="F129" s="91"/>
      <c r="G129" s="92">
        <f aca="true" t="shared" si="8" ref="G129:G160">E129*F129</f>
        <v>0</v>
      </c>
      <c r="H129" s="93"/>
      <c r="I129" s="94">
        <f t="shared" si="7"/>
        <v>0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</row>
    <row r="130" spans="1:50" s="85" customFormat="1" ht="15" hidden="1">
      <c r="A130" s="86" t="s">
        <v>464</v>
      </c>
      <c r="B130" s="87" t="s">
        <v>465</v>
      </c>
      <c r="C130" s="88"/>
      <c r="D130" s="89" t="s">
        <v>47</v>
      </c>
      <c r="E130" s="90">
        <v>11</v>
      </c>
      <c r="F130" s="95"/>
      <c r="G130" s="92">
        <f t="shared" si="8"/>
        <v>0</v>
      </c>
      <c r="H130" s="93"/>
      <c r="I130" s="94">
        <f t="shared" si="7"/>
        <v>0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</row>
    <row r="131" spans="1:50" s="85" customFormat="1" ht="15" hidden="1">
      <c r="A131" s="86" t="s">
        <v>466</v>
      </c>
      <c r="B131" s="87" t="s">
        <v>467</v>
      </c>
      <c r="C131" s="88"/>
      <c r="D131" s="89" t="s">
        <v>224</v>
      </c>
      <c r="E131" s="90">
        <v>0.2</v>
      </c>
      <c r="F131" s="91"/>
      <c r="G131" s="92">
        <f t="shared" si="8"/>
        <v>0</v>
      </c>
      <c r="H131" s="93"/>
      <c r="I131" s="94">
        <f t="shared" si="7"/>
        <v>0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</row>
    <row r="132" spans="1:50" s="85" customFormat="1" ht="15" hidden="1">
      <c r="A132" s="86" t="s">
        <v>468</v>
      </c>
      <c r="B132" s="87" t="s">
        <v>469</v>
      </c>
      <c r="C132" s="88"/>
      <c r="D132" s="89" t="s">
        <v>47</v>
      </c>
      <c r="E132" s="90">
        <v>2</v>
      </c>
      <c r="F132" s="91"/>
      <c r="G132" s="92">
        <f t="shared" si="8"/>
        <v>0</v>
      </c>
      <c r="H132" s="93"/>
      <c r="I132" s="94">
        <f t="shared" si="7"/>
        <v>0</v>
      </c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</row>
    <row r="133" spans="1:50" s="85" customFormat="1" ht="15" hidden="1">
      <c r="A133" s="86" t="s">
        <v>470</v>
      </c>
      <c r="B133" s="87" t="s">
        <v>471</v>
      </c>
      <c r="C133" s="88"/>
      <c r="D133" s="89" t="s">
        <v>47</v>
      </c>
      <c r="E133" s="90">
        <v>4</v>
      </c>
      <c r="F133" s="91"/>
      <c r="G133" s="92">
        <f t="shared" si="8"/>
        <v>0</v>
      </c>
      <c r="H133" s="93"/>
      <c r="I133" s="94">
        <f t="shared" si="7"/>
        <v>0</v>
      </c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</row>
    <row r="134" spans="1:50" s="85" customFormat="1" ht="15" hidden="1">
      <c r="A134" s="86" t="s">
        <v>472</v>
      </c>
      <c r="B134" s="87" t="s">
        <v>473</v>
      </c>
      <c r="C134" s="88"/>
      <c r="D134" s="89" t="s">
        <v>47</v>
      </c>
      <c r="E134" s="90">
        <v>2</v>
      </c>
      <c r="F134" s="95"/>
      <c r="G134" s="92">
        <f t="shared" si="8"/>
        <v>0</v>
      </c>
      <c r="H134" s="93"/>
      <c r="I134" s="94">
        <f t="shared" si="7"/>
        <v>0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</row>
    <row r="135" spans="1:50" s="85" customFormat="1" ht="15" hidden="1">
      <c r="A135" s="86" t="s">
        <v>474</v>
      </c>
      <c r="B135" s="87" t="s">
        <v>475</v>
      </c>
      <c r="C135" s="88"/>
      <c r="D135" s="89" t="s">
        <v>47</v>
      </c>
      <c r="E135" s="90">
        <v>2</v>
      </c>
      <c r="F135" s="91"/>
      <c r="G135" s="92">
        <f t="shared" si="8"/>
        <v>0</v>
      </c>
      <c r="H135" s="93"/>
      <c r="I135" s="94">
        <f t="shared" si="7"/>
        <v>0</v>
      </c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</row>
    <row r="136" spans="1:50" s="85" customFormat="1" ht="15" hidden="1">
      <c r="A136" s="86" t="s">
        <v>476</v>
      </c>
      <c r="B136" s="87" t="s">
        <v>477</v>
      </c>
      <c r="C136" s="88"/>
      <c r="D136" s="89" t="s">
        <v>233</v>
      </c>
      <c r="E136" s="90">
        <v>2</v>
      </c>
      <c r="F136" s="95"/>
      <c r="G136" s="92">
        <f t="shared" si="8"/>
        <v>0</v>
      </c>
      <c r="H136" s="93"/>
      <c r="I136" s="94">
        <f t="shared" si="7"/>
        <v>0</v>
      </c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</row>
    <row r="137" spans="1:50" s="85" customFormat="1" ht="15" hidden="1">
      <c r="A137" s="86" t="s">
        <v>478</v>
      </c>
      <c r="B137" s="87" t="s">
        <v>479</v>
      </c>
      <c r="C137" s="88"/>
      <c r="D137" s="89" t="s">
        <v>47</v>
      </c>
      <c r="E137" s="90">
        <v>3</v>
      </c>
      <c r="F137" s="91"/>
      <c r="G137" s="92">
        <f t="shared" si="8"/>
        <v>0</v>
      </c>
      <c r="H137" s="93"/>
      <c r="I137" s="94">
        <f t="shared" si="7"/>
        <v>0</v>
      </c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</row>
    <row r="138" spans="1:50" s="85" customFormat="1" ht="15" hidden="1">
      <c r="A138" s="86" t="s">
        <v>480</v>
      </c>
      <c r="B138" s="87" t="s">
        <v>481</v>
      </c>
      <c r="C138" s="88"/>
      <c r="D138" s="89" t="s">
        <v>47</v>
      </c>
      <c r="E138" s="90">
        <v>13</v>
      </c>
      <c r="F138" s="95"/>
      <c r="G138" s="92">
        <f t="shared" si="8"/>
        <v>0</v>
      </c>
      <c r="H138" s="93"/>
      <c r="I138" s="94">
        <f t="shared" si="7"/>
        <v>0</v>
      </c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</row>
    <row r="139" spans="1:50" s="85" customFormat="1" ht="15" hidden="1">
      <c r="A139" s="86" t="s">
        <v>482</v>
      </c>
      <c r="B139" s="87" t="s">
        <v>483</v>
      </c>
      <c r="C139" s="88"/>
      <c r="D139" s="89" t="s">
        <v>47</v>
      </c>
      <c r="E139" s="90">
        <v>44</v>
      </c>
      <c r="F139" s="91"/>
      <c r="G139" s="92">
        <f t="shared" si="8"/>
        <v>0</v>
      </c>
      <c r="H139" s="93"/>
      <c r="I139" s="94">
        <f t="shared" si="7"/>
        <v>0</v>
      </c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</row>
    <row r="140" spans="1:50" s="85" customFormat="1" ht="15" hidden="1">
      <c r="A140" s="86" t="s">
        <v>484</v>
      </c>
      <c r="B140" s="87" t="s">
        <v>636</v>
      </c>
      <c r="C140" s="88"/>
      <c r="D140" s="89" t="s">
        <v>224</v>
      </c>
      <c r="E140" s="90">
        <v>12</v>
      </c>
      <c r="F140" s="95"/>
      <c r="G140" s="92">
        <f t="shared" si="8"/>
        <v>0</v>
      </c>
      <c r="H140" s="93"/>
      <c r="I140" s="94">
        <f t="shared" si="7"/>
        <v>0</v>
      </c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</row>
    <row r="141" spans="1:50" s="85" customFormat="1" ht="15" hidden="1">
      <c r="A141" s="86" t="s">
        <v>485</v>
      </c>
      <c r="B141" s="87" t="s">
        <v>486</v>
      </c>
      <c r="C141" s="88"/>
      <c r="D141" s="89" t="s">
        <v>47</v>
      </c>
      <c r="E141" s="90">
        <v>1</v>
      </c>
      <c r="F141" s="95"/>
      <c r="G141" s="92">
        <f t="shared" si="8"/>
        <v>0</v>
      </c>
      <c r="H141" s="93"/>
      <c r="I141" s="94">
        <f t="shared" si="7"/>
        <v>0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</row>
    <row r="142" spans="1:50" s="85" customFormat="1" ht="15" hidden="1">
      <c r="A142" s="86" t="s">
        <v>487</v>
      </c>
      <c r="B142" s="87" t="s">
        <v>488</v>
      </c>
      <c r="C142" s="88"/>
      <c r="D142" s="89" t="s">
        <v>47</v>
      </c>
      <c r="E142" s="90">
        <v>1</v>
      </c>
      <c r="F142" s="91"/>
      <c r="G142" s="92">
        <f t="shared" si="8"/>
        <v>0</v>
      </c>
      <c r="H142" s="93"/>
      <c r="I142" s="94">
        <f t="shared" si="7"/>
        <v>0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</row>
    <row r="143" spans="1:50" s="85" customFormat="1" ht="15" hidden="1">
      <c r="A143" s="86" t="s">
        <v>489</v>
      </c>
      <c r="B143" s="87" t="s">
        <v>490</v>
      </c>
      <c r="C143" s="88"/>
      <c r="D143" s="89" t="s">
        <v>47</v>
      </c>
      <c r="E143" s="90">
        <v>1</v>
      </c>
      <c r="F143" s="95"/>
      <c r="G143" s="92">
        <f t="shared" si="8"/>
        <v>0</v>
      </c>
      <c r="H143" s="93"/>
      <c r="I143" s="94">
        <f t="shared" si="7"/>
        <v>0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</row>
    <row r="144" spans="1:50" s="85" customFormat="1" ht="15" hidden="1">
      <c r="A144" s="86" t="s">
        <v>491</v>
      </c>
      <c r="B144" s="87" t="s">
        <v>492</v>
      </c>
      <c r="C144" s="88"/>
      <c r="D144" s="89" t="s">
        <v>47</v>
      </c>
      <c r="E144" s="90">
        <v>1</v>
      </c>
      <c r="F144" s="91"/>
      <c r="G144" s="92">
        <f t="shared" si="8"/>
        <v>0</v>
      </c>
      <c r="H144" s="93"/>
      <c r="I144" s="94">
        <f t="shared" si="7"/>
        <v>0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</row>
    <row r="145" spans="1:50" s="85" customFormat="1" ht="15" hidden="1">
      <c r="A145" s="86" t="s">
        <v>493</v>
      </c>
      <c r="B145" s="87" t="s">
        <v>494</v>
      </c>
      <c r="C145" s="88"/>
      <c r="D145" s="89" t="s">
        <v>47</v>
      </c>
      <c r="E145" s="90">
        <v>60</v>
      </c>
      <c r="F145" s="91"/>
      <c r="G145" s="92">
        <f t="shared" si="8"/>
        <v>0</v>
      </c>
      <c r="H145" s="93"/>
      <c r="I145" s="94">
        <f t="shared" si="7"/>
        <v>0</v>
      </c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</row>
    <row r="146" spans="1:50" s="85" customFormat="1" ht="15" hidden="1">
      <c r="A146" s="86" t="s">
        <v>495</v>
      </c>
      <c r="B146" s="87" t="s">
        <v>496</v>
      </c>
      <c r="C146" s="88"/>
      <c r="D146" s="89" t="s">
        <v>47</v>
      </c>
      <c r="E146" s="90">
        <v>4</v>
      </c>
      <c r="F146" s="95"/>
      <c r="G146" s="92">
        <f t="shared" si="8"/>
        <v>0</v>
      </c>
      <c r="H146" s="93"/>
      <c r="I146" s="94">
        <f t="shared" si="7"/>
        <v>0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</row>
    <row r="147" spans="1:50" s="85" customFormat="1" ht="30" hidden="1">
      <c r="A147" s="86" t="s">
        <v>497</v>
      </c>
      <c r="B147" s="87" t="s">
        <v>498</v>
      </c>
      <c r="C147" s="88"/>
      <c r="D147" s="89" t="s">
        <v>460</v>
      </c>
      <c r="E147" s="90">
        <v>3</v>
      </c>
      <c r="F147" s="95"/>
      <c r="G147" s="92">
        <f t="shared" si="8"/>
        <v>0</v>
      </c>
      <c r="H147" s="93"/>
      <c r="I147" s="94">
        <f t="shared" si="7"/>
        <v>0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</row>
    <row r="148" spans="1:50" s="85" customFormat="1" ht="15" hidden="1">
      <c r="A148" s="86" t="s">
        <v>499</v>
      </c>
      <c r="B148" s="87" t="s">
        <v>500</v>
      </c>
      <c r="C148" s="88"/>
      <c r="D148" s="89" t="s">
        <v>47</v>
      </c>
      <c r="E148" s="90">
        <v>1</v>
      </c>
      <c r="F148" s="91"/>
      <c r="G148" s="92">
        <f t="shared" si="8"/>
        <v>0</v>
      </c>
      <c r="H148" s="93"/>
      <c r="I148" s="94">
        <f t="shared" si="7"/>
        <v>0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</row>
    <row r="149" spans="1:50" s="85" customFormat="1" ht="15" hidden="1">
      <c r="A149" s="86" t="s">
        <v>501</v>
      </c>
      <c r="B149" s="87" t="s">
        <v>502</v>
      </c>
      <c r="C149" s="88"/>
      <c r="D149" s="89" t="s">
        <v>47</v>
      </c>
      <c r="E149" s="90">
        <v>20</v>
      </c>
      <c r="F149" s="91"/>
      <c r="G149" s="92">
        <f t="shared" si="8"/>
        <v>0</v>
      </c>
      <c r="H149" s="93"/>
      <c r="I149" s="94">
        <f t="shared" si="7"/>
        <v>0</v>
      </c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</row>
    <row r="150" spans="1:50" s="85" customFormat="1" ht="15" hidden="1">
      <c r="A150" s="86" t="s">
        <v>503</v>
      </c>
      <c r="B150" s="87" t="s">
        <v>504</v>
      </c>
      <c r="C150" s="88"/>
      <c r="D150" s="89" t="s">
        <v>47</v>
      </c>
      <c r="E150" s="90">
        <v>1</v>
      </c>
      <c r="F150" s="95"/>
      <c r="G150" s="92">
        <f t="shared" si="8"/>
        <v>0</v>
      </c>
      <c r="H150" s="93"/>
      <c r="I150" s="94">
        <f t="shared" si="7"/>
        <v>0</v>
      </c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</row>
    <row r="151" spans="1:50" s="85" customFormat="1" ht="15" hidden="1">
      <c r="A151" s="86" t="s">
        <v>505</v>
      </c>
      <c r="B151" s="87" t="s">
        <v>506</v>
      </c>
      <c r="C151" s="88"/>
      <c r="D151" s="89" t="s">
        <v>47</v>
      </c>
      <c r="E151" s="90">
        <v>1</v>
      </c>
      <c r="F151" s="91"/>
      <c r="G151" s="92">
        <f t="shared" si="8"/>
        <v>0</v>
      </c>
      <c r="H151" s="93"/>
      <c r="I151" s="94">
        <f t="shared" si="7"/>
        <v>0</v>
      </c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</row>
    <row r="152" spans="1:50" s="85" customFormat="1" ht="30" hidden="1">
      <c r="A152" s="86" t="s">
        <v>507</v>
      </c>
      <c r="B152" s="87" t="s">
        <v>508</v>
      </c>
      <c r="C152" s="88"/>
      <c r="D152" s="89" t="s">
        <v>47</v>
      </c>
      <c r="E152" s="90">
        <v>1</v>
      </c>
      <c r="F152" s="95"/>
      <c r="G152" s="92">
        <f t="shared" si="8"/>
        <v>0</v>
      </c>
      <c r="H152" s="93"/>
      <c r="I152" s="94">
        <f t="shared" si="7"/>
        <v>0</v>
      </c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</row>
    <row r="153" spans="1:50" s="85" customFormat="1" ht="15" hidden="1">
      <c r="A153" s="86" t="s">
        <v>509</v>
      </c>
      <c r="B153" s="87" t="s">
        <v>510</v>
      </c>
      <c r="C153" s="88"/>
      <c r="D153" s="89" t="s">
        <v>47</v>
      </c>
      <c r="E153" s="90">
        <v>2</v>
      </c>
      <c r="F153" s="91"/>
      <c r="G153" s="92">
        <f t="shared" si="8"/>
        <v>0</v>
      </c>
      <c r="H153" s="93"/>
      <c r="I153" s="94">
        <f t="shared" si="7"/>
        <v>0</v>
      </c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</row>
    <row r="154" spans="1:50" s="85" customFormat="1" ht="15" hidden="1">
      <c r="A154" s="86" t="s">
        <v>511</v>
      </c>
      <c r="B154" s="87" t="s">
        <v>512</v>
      </c>
      <c r="C154" s="88"/>
      <c r="D154" s="89" t="s">
        <v>47</v>
      </c>
      <c r="E154" s="90">
        <v>11</v>
      </c>
      <c r="F154" s="95"/>
      <c r="G154" s="92">
        <f t="shared" si="8"/>
        <v>0</v>
      </c>
      <c r="H154" s="93"/>
      <c r="I154" s="94">
        <f t="shared" si="7"/>
        <v>0</v>
      </c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</row>
    <row r="155" spans="1:50" s="85" customFormat="1" ht="15" hidden="1">
      <c r="A155" s="86" t="s">
        <v>513</v>
      </c>
      <c r="B155" s="87" t="s">
        <v>514</v>
      </c>
      <c r="C155" s="88"/>
      <c r="D155" s="89" t="s">
        <v>47</v>
      </c>
      <c r="E155" s="90">
        <v>11</v>
      </c>
      <c r="F155" s="91"/>
      <c r="G155" s="92">
        <f t="shared" si="8"/>
        <v>0</v>
      </c>
      <c r="H155" s="93"/>
      <c r="I155" s="94">
        <f t="shared" si="7"/>
        <v>0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</row>
    <row r="156" spans="1:50" s="85" customFormat="1" ht="15" hidden="1">
      <c r="A156" s="86" t="s">
        <v>515</v>
      </c>
      <c r="B156" s="87" t="s">
        <v>516</v>
      </c>
      <c r="C156" s="88"/>
      <c r="D156" s="89" t="s">
        <v>224</v>
      </c>
      <c r="E156" s="90">
        <v>0.5</v>
      </c>
      <c r="F156" s="95"/>
      <c r="G156" s="92">
        <f t="shared" si="8"/>
        <v>0</v>
      </c>
      <c r="H156" s="93"/>
      <c r="I156" s="94">
        <f t="shared" si="7"/>
        <v>0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</row>
    <row r="157" spans="1:50" s="85" customFormat="1" ht="15" hidden="1">
      <c r="A157" s="86" t="s">
        <v>517</v>
      </c>
      <c r="B157" s="87" t="s">
        <v>518</v>
      </c>
      <c r="C157" s="88"/>
      <c r="D157" s="89" t="s">
        <v>224</v>
      </c>
      <c r="E157" s="90">
        <v>2</v>
      </c>
      <c r="F157" s="91"/>
      <c r="G157" s="92">
        <f t="shared" si="8"/>
        <v>0</v>
      </c>
      <c r="H157" s="93"/>
      <c r="I157" s="94">
        <f t="shared" si="7"/>
        <v>0</v>
      </c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</row>
    <row r="158" spans="1:50" s="85" customFormat="1" ht="15" hidden="1">
      <c r="A158" s="86" t="s">
        <v>519</v>
      </c>
      <c r="B158" s="87" t="s">
        <v>520</v>
      </c>
      <c r="C158" s="88"/>
      <c r="D158" s="89" t="s">
        <v>47</v>
      </c>
      <c r="E158" s="90">
        <v>18</v>
      </c>
      <c r="F158" s="95"/>
      <c r="G158" s="92">
        <f t="shared" si="8"/>
        <v>0</v>
      </c>
      <c r="H158" s="93"/>
      <c r="I158" s="94">
        <f t="shared" si="7"/>
        <v>0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</row>
    <row r="159" spans="1:50" s="85" customFormat="1" ht="15" hidden="1">
      <c r="A159" s="86" t="s">
        <v>521</v>
      </c>
      <c r="B159" s="87" t="s">
        <v>522</v>
      </c>
      <c r="C159" s="88"/>
      <c r="D159" s="89" t="s">
        <v>47</v>
      </c>
      <c r="E159" s="90">
        <v>28</v>
      </c>
      <c r="F159" s="95"/>
      <c r="G159" s="92">
        <f t="shared" si="8"/>
        <v>0</v>
      </c>
      <c r="H159" s="93"/>
      <c r="I159" s="94">
        <f t="shared" si="7"/>
        <v>0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</row>
    <row r="160" spans="1:50" s="85" customFormat="1" ht="15" hidden="1">
      <c r="A160" s="86" t="s">
        <v>523</v>
      </c>
      <c r="B160" s="87" t="s">
        <v>524</v>
      </c>
      <c r="C160" s="88"/>
      <c r="D160" s="89" t="s">
        <v>47</v>
      </c>
      <c r="E160" s="90">
        <v>6</v>
      </c>
      <c r="F160" s="91"/>
      <c r="G160" s="92">
        <f t="shared" si="8"/>
        <v>0</v>
      </c>
      <c r="H160" s="93"/>
      <c r="I160" s="94">
        <f t="shared" si="7"/>
        <v>0</v>
      </c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</row>
    <row r="161" spans="1:50" s="85" customFormat="1" ht="15" hidden="1">
      <c r="A161" s="86" t="s">
        <v>525</v>
      </c>
      <c r="B161" s="87" t="s">
        <v>526</v>
      </c>
      <c r="C161" s="88"/>
      <c r="D161" s="89" t="s">
        <v>47</v>
      </c>
      <c r="E161" s="90">
        <v>1</v>
      </c>
      <c r="F161" s="91"/>
      <c r="G161" s="92">
        <f aca="true" t="shared" si="9" ref="G161:G172">E161*F161</f>
        <v>0</v>
      </c>
      <c r="H161" s="93"/>
      <c r="I161" s="94">
        <f t="shared" si="7"/>
        <v>0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</row>
    <row r="162" spans="1:50" s="85" customFormat="1" ht="15" hidden="1">
      <c r="A162" s="86" t="s">
        <v>527</v>
      </c>
      <c r="B162" s="87" t="s">
        <v>528</v>
      </c>
      <c r="C162" s="88"/>
      <c r="D162" s="89" t="s">
        <v>47</v>
      </c>
      <c r="E162" s="90">
        <v>1</v>
      </c>
      <c r="F162" s="95"/>
      <c r="G162" s="92">
        <f t="shared" si="9"/>
        <v>0</v>
      </c>
      <c r="H162" s="93"/>
      <c r="I162" s="94">
        <f aca="true" t="shared" si="10" ref="I162:I172">G162*(1+H162)</f>
        <v>0</v>
      </c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</row>
    <row r="163" spans="1:50" s="85" customFormat="1" ht="15" hidden="1">
      <c r="A163" s="86" t="s">
        <v>529</v>
      </c>
      <c r="B163" s="87" t="s">
        <v>530</v>
      </c>
      <c r="C163" s="88"/>
      <c r="D163" s="89" t="s">
        <v>47</v>
      </c>
      <c r="E163" s="90">
        <v>5</v>
      </c>
      <c r="F163" s="91"/>
      <c r="G163" s="92">
        <f t="shared" si="9"/>
        <v>0</v>
      </c>
      <c r="H163" s="93"/>
      <c r="I163" s="94">
        <f t="shared" si="10"/>
        <v>0</v>
      </c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</row>
    <row r="164" spans="1:50" s="85" customFormat="1" ht="15" hidden="1">
      <c r="A164" s="86" t="s">
        <v>531</v>
      </c>
      <c r="B164" s="87" t="s">
        <v>532</v>
      </c>
      <c r="C164" s="88"/>
      <c r="D164" s="89" t="s">
        <v>47</v>
      </c>
      <c r="E164" s="90">
        <v>5</v>
      </c>
      <c r="F164" s="95"/>
      <c r="G164" s="92">
        <f t="shared" si="9"/>
        <v>0</v>
      </c>
      <c r="H164" s="93"/>
      <c r="I164" s="94">
        <f t="shared" si="10"/>
        <v>0</v>
      </c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</row>
    <row r="165" spans="1:50" s="85" customFormat="1" ht="15" hidden="1">
      <c r="A165" s="86" t="s">
        <v>533</v>
      </c>
      <c r="B165" s="87" t="s">
        <v>534</v>
      </c>
      <c r="C165" s="88"/>
      <c r="D165" s="89" t="s">
        <v>47</v>
      </c>
      <c r="E165" s="90">
        <v>2</v>
      </c>
      <c r="F165" s="91"/>
      <c r="G165" s="92">
        <f t="shared" si="9"/>
        <v>0</v>
      </c>
      <c r="H165" s="93"/>
      <c r="I165" s="94">
        <f t="shared" si="10"/>
        <v>0</v>
      </c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</row>
    <row r="166" spans="1:50" s="85" customFormat="1" ht="15" hidden="1">
      <c r="A166" s="86" t="s">
        <v>535</v>
      </c>
      <c r="B166" s="87" t="s">
        <v>536</v>
      </c>
      <c r="C166" s="88"/>
      <c r="D166" s="89" t="s">
        <v>47</v>
      </c>
      <c r="E166" s="90">
        <v>16</v>
      </c>
      <c r="F166" s="95"/>
      <c r="G166" s="92">
        <f t="shared" si="9"/>
        <v>0</v>
      </c>
      <c r="H166" s="93"/>
      <c r="I166" s="94">
        <f t="shared" si="10"/>
        <v>0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</row>
    <row r="167" spans="1:50" s="85" customFormat="1" ht="30" hidden="1">
      <c r="A167" s="86" t="s">
        <v>537</v>
      </c>
      <c r="B167" s="87" t="s">
        <v>538</v>
      </c>
      <c r="C167" s="88"/>
      <c r="D167" s="89" t="s">
        <v>47</v>
      </c>
      <c r="E167" s="90">
        <v>45</v>
      </c>
      <c r="F167" s="95"/>
      <c r="G167" s="92">
        <f t="shared" si="9"/>
        <v>0</v>
      </c>
      <c r="H167" s="93"/>
      <c r="I167" s="94">
        <f t="shared" si="10"/>
        <v>0</v>
      </c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</row>
    <row r="168" spans="1:50" s="85" customFormat="1" ht="30" hidden="1">
      <c r="A168" s="86" t="s">
        <v>539</v>
      </c>
      <c r="B168" s="87" t="s">
        <v>540</v>
      </c>
      <c r="C168" s="88"/>
      <c r="D168" s="89" t="s">
        <v>47</v>
      </c>
      <c r="E168" s="90">
        <v>5</v>
      </c>
      <c r="F168" s="91"/>
      <c r="G168" s="92">
        <f t="shared" si="9"/>
        <v>0</v>
      </c>
      <c r="H168" s="93"/>
      <c r="I168" s="94">
        <f t="shared" si="10"/>
        <v>0</v>
      </c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</row>
    <row r="169" spans="1:50" s="85" customFormat="1" ht="15" hidden="1">
      <c r="A169" s="86" t="s">
        <v>541</v>
      </c>
      <c r="B169" s="87" t="s">
        <v>542</v>
      </c>
      <c r="C169" s="88"/>
      <c r="D169" s="89" t="s">
        <v>47</v>
      </c>
      <c r="E169" s="90">
        <v>2</v>
      </c>
      <c r="F169" s="95"/>
      <c r="G169" s="92">
        <f t="shared" si="9"/>
        <v>0</v>
      </c>
      <c r="H169" s="93"/>
      <c r="I169" s="94">
        <f t="shared" si="10"/>
        <v>0</v>
      </c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</row>
    <row r="170" spans="1:50" s="85" customFormat="1" ht="15" hidden="1">
      <c r="A170" s="86" t="s">
        <v>543</v>
      </c>
      <c r="B170" s="87" t="s">
        <v>544</v>
      </c>
      <c r="C170" s="88"/>
      <c r="D170" s="89" t="s">
        <v>47</v>
      </c>
      <c r="E170" s="90">
        <v>2</v>
      </c>
      <c r="F170" s="91"/>
      <c r="G170" s="92">
        <f t="shared" si="9"/>
        <v>0</v>
      </c>
      <c r="H170" s="93"/>
      <c r="I170" s="94">
        <f t="shared" si="10"/>
        <v>0</v>
      </c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</row>
    <row r="171" spans="1:50" s="85" customFormat="1" ht="54.75" customHeight="1" hidden="1">
      <c r="A171" s="86" t="s">
        <v>545</v>
      </c>
      <c r="B171" s="96" t="s">
        <v>231</v>
      </c>
      <c r="C171" s="97" t="s">
        <v>546</v>
      </c>
      <c r="D171" s="98" t="s">
        <v>233</v>
      </c>
      <c r="E171" s="99">
        <v>1</v>
      </c>
      <c r="F171" s="95"/>
      <c r="G171" s="92">
        <f t="shared" si="9"/>
        <v>0</v>
      </c>
      <c r="H171" s="93"/>
      <c r="I171" s="94">
        <f t="shared" si="10"/>
        <v>0</v>
      </c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</row>
    <row r="172" spans="1:50" s="85" customFormat="1" ht="15" hidden="1">
      <c r="A172" s="86" t="s">
        <v>547</v>
      </c>
      <c r="B172" s="96" t="s">
        <v>237</v>
      </c>
      <c r="C172" s="97"/>
      <c r="D172" s="98" t="s">
        <v>233</v>
      </c>
      <c r="E172" s="99">
        <v>1</v>
      </c>
      <c r="F172" s="95"/>
      <c r="G172" s="92">
        <f t="shared" si="9"/>
        <v>0</v>
      </c>
      <c r="H172" s="93"/>
      <c r="I172" s="94">
        <f t="shared" si="10"/>
        <v>0</v>
      </c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</row>
    <row r="173" spans="1:50" s="85" customFormat="1" ht="15" hidden="1">
      <c r="A173" s="102" t="s">
        <v>137</v>
      </c>
      <c r="B173" s="103" t="s">
        <v>70</v>
      </c>
      <c r="C173" s="81"/>
      <c r="D173" s="82"/>
      <c r="E173" s="83"/>
      <c r="F173" s="84"/>
      <c r="G173" s="73"/>
      <c r="H173" s="74"/>
      <c r="I173" s="104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</row>
    <row r="174" spans="1:50" s="85" customFormat="1" ht="15" hidden="1">
      <c r="A174" s="102" t="s">
        <v>138</v>
      </c>
      <c r="B174" s="105" t="s">
        <v>71</v>
      </c>
      <c r="C174" s="81"/>
      <c r="D174" s="82"/>
      <c r="E174" s="83"/>
      <c r="F174" s="84"/>
      <c r="G174" s="73"/>
      <c r="H174" s="74"/>
      <c r="I174" s="104">
        <f>SUM(I175:I191)</f>
        <v>0</v>
      </c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</row>
    <row r="175" spans="1:50" s="85" customFormat="1" ht="75" hidden="1">
      <c r="A175" s="86" t="s">
        <v>194</v>
      </c>
      <c r="B175" s="87" t="s">
        <v>195</v>
      </c>
      <c r="C175" s="88" t="s">
        <v>196</v>
      </c>
      <c r="D175" s="89" t="s">
        <v>47</v>
      </c>
      <c r="E175" s="90">
        <v>2</v>
      </c>
      <c r="F175" s="95"/>
      <c r="G175" s="92">
        <f aca="true" t="shared" si="11" ref="G175:G191">E175*F175</f>
        <v>0</v>
      </c>
      <c r="H175" s="93"/>
      <c r="I175" s="94">
        <f>G175*(1+H175)</f>
        <v>0</v>
      </c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</row>
    <row r="176" spans="1:50" s="85" customFormat="1" ht="30" hidden="1">
      <c r="A176" s="86" t="s">
        <v>197</v>
      </c>
      <c r="B176" s="87" t="s">
        <v>198</v>
      </c>
      <c r="C176" s="88" t="s">
        <v>199</v>
      </c>
      <c r="D176" s="89" t="s">
        <v>47</v>
      </c>
      <c r="E176" s="90">
        <v>2</v>
      </c>
      <c r="F176" s="91"/>
      <c r="G176" s="92">
        <f t="shared" si="11"/>
        <v>0</v>
      </c>
      <c r="H176" s="93"/>
      <c r="I176" s="94">
        <f aca="true" t="shared" si="12" ref="I176:I191">G176*(1+H176)</f>
        <v>0</v>
      </c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</row>
    <row r="177" spans="1:50" s="85" customFormat="1" ht="75" hidden="1">
      <c r="A177" s="86" t="s">
        <v>200</v>
      </c>
      <c r="B177" s="87" t="s">
        <v>195</v>
      </c>
      <c r="C177" s="88" t="s">
        <v>201</v>
      </c>
      <c r="D177" s="89" t="s">
        <v>47</v>
      </c>
      <c r="E177" s="90">
        <v>2</v>
      </c>
      <c r="F177" s="91"/>
      <c r="G177" s="92">
        <f t="shared" si="11"/>
        <v>0</v>
      </c>
      <c r="H177" s="93"/>
      <c r="I177" s="94">
        <f t="shared" si="12"/>
        <v>0</v>
      </c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</row>
    <row r="178" spans="1:50" s="85" customFormat="1" ht="30" hidden="1">
      <c r="A178" s="86" t="s">
        <v>202</v>
      </c>
      <c r="B178" s="87" t="s">
        <v>203</v>
      </c>
      <c r="C178" s="88" t="s">
        <v>204</v>
      </c>
      <c r="D178" s="89" t="s">
        <v>47</v>
      </c>
      <c r="E178" s="90">
        <v>7</v>
      </c>
      <c r="F178" s="91"/>
      <c r="G178" s="92">
        <f t="shared" si="11"/>
        <v>0</v>
      </c>
      <c r="H178" s="93"/>
      <c r="I178" s="94">
        <f t="shared" si="12"/>
        <v>0</v>
      </c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</row>
    <row r="179" spans="1:50" s="85" customFormat="1" ht="30" hidden="1">
      <c r="A179" s="86" t="s">
        <v>205</v>
      </c>
      <c r="B179" s="87" t="s">
        <v>206</v>
      </c>
      <c r="C179" s="88" t="s">
        <v>204</v>
      </c>
      <c r="D179" s="89" t="s">
        <v>47</v>
      </c>
      <c r="E179" s="90">
        <v>7</v>
      </c>
      <c r="F179" s="91"/>
      <c r="G179" s="92">
        <f t="shared" si="11"/>
        <v>0</v>
      </c>
      <c r="H179" s="93"/>
      <c r="I179" s="94">
        <f t="shared" si="12"/>
        <v>0</v>
      </c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</row>
    <row r="180" spans="1:50" s="85" customFormat="1" ht="30" hidden="1">
      <c r="A180" s="86" t="s">
        <v>207</v>
      </c>
      <c r="B180" s="87" t="s">
        <v>208</v>
      </c>
      <c r="C180" s="88" t="s">
        <v>209</v>
      </c>
      <c r="D180" s="89" t="s">
        <v>47</v>
      </c>
      <c r="E180" s="90">
        <v>7</v>
      </c>
      <c r="F180" s="91"/>
      <c r="G180" s="92">
        <f t="shared" si="11"/>
        <v>0</v>
      </c>
      <c r="H180" s="93"/>
      <c r="I180" s="94">
        <f t="shared" si="12"/>
        <v>0</v>
      </c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</row>
    <row r="181" spans="1:50" s="85" customFormat="1" ht="30" hidden="1">
      <c r="A181" s="86" t="s">
        <v>210</v>
      </c>
      <c r="B181" s="87" t="s">
        <v>211</v>
      </c>
      <c r="C181" s="88" t="s">
        <v>212</v>
      </c>
      <c r="D181" s="89" t="s">
        <v>47</v>
      </c>
      <c r="E181" s="90">
        <v>16</v>
      </c>
      <c r="F181" s="91"/>
      <c r="G181" s="92">
        <f t="shared" si="11"/>
        <v>0</v>
      </c>
      <c r="H181" s="93"/>
      <c r="I181" s="94">
        <f t="shared" si="12"/>
        <v>0</v>
      </c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</row>
    <row r="182" spans="1:50" s="85" customFormat="1" ht="30" hidden="1">
      <c r="A182" s="86" t="s">
        <v>213</v>
      </c>
      <c r="B182" s="87" t="s">
        <v>214</v>
      </c>
      <c r="C182" s="88" t="s">
        <v>215</v>
      </c>
      <c r="D182" s="89" t="s">
        <v>47</v>
      </c>
      <c r="E182" s="90">
        <v>12</v>
      </c>
      <c r="F182" s="91"/>
      <c r="G182" s="92">
        <f t="shared" si="11"/>
        <v>0</v>
      </c>
      <c r="H182" s="93"/>
      <c r="I182" s="94">
        <f t="shared" si="12"/>
        <v>0</v>
      </c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</row>
    <row r="183" spans="1:50" s="85" customFormat="1" ht="30" hidden="1">
      <c r="A183" s="86" t="s">
        <v>216</v>
      </c>
      <c r="B183" s="87" t="s">
        <v>217</v>
      </c>
      <c r="C183" s="88" t="s">
        <v>215</v>
      </c>
      <c r="D183" s="89" t="s">
        <v>47</v>
      </c>
      <c r="E183" s="90">
        <v>17</v>
      </c>
      <c r="F183" s="91"/>
      <c r="G183" s="92">
        <f t="shared" si="11"/>
        <v>0</v>
      </c>
      <c r="H183" s="93"/>
      <c r="I183" s="94">
        <f t="shared" si="12"/>
        <v>0</v>
      </c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</row>
    <row r="184" spans="1:50" s="85" customFormat="1" ht="30" hidden="1">
      <c r="A184" s="86" t="s">
        <v>218</v>
      </c>
      <c r="B184" s="87" t="s">
        <v>219</v>
      </c>
      <c r="C184" s="88" t="s">
        <v>215</v>
      </c>
      <c r="D184" s="89" t="s">
        <v>47</v>
      </c>
      <c r="E184" s="90">
        <v>4</v>
      </c>
      <c r="F184" s="91"/>
      <c r="G184" s="92">
        <f t="shared" si="11"/>
        <v>0</v>
      </c>
      <c r="H184" s="93"/>
      <c r="I184" s="94">
        <f t="shared" si="12"/>
        <v>0</v>
      </c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</row>
    <row r="185" spans="1:50" s="85" customFormat="1" ht="30" hidden="1">
      <c r="A185" s="86" t="s">
        <v>220</v>
      </c>
      <c r="B185" s="87" t="s">
        <v>221</v>
      </c>
      <c r="C185" s="88" t="s">
        <v>215</v>
      </c>
      <c r="D185" s="89" t="s">
        <v>47</v>
      </c>
      <c r="E185" s="90">
        <v>2</v>
      </c>
      <c r="F185" s="91"/>
      <c r="G185" s="92">
        <f t="shared" si="11"/>
        <v>0</v>
      </c>
      <c r="H185" s="93"/>
      <c r="I185" s="94">
        <f t="shared" si="12"/>
        <v>0</v>
      </c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</row>
    <row r="186" spans="1:50" s="85" customFormat="1" ht="30" hidden="1">
      <c r="A186" s="86" t="s">
        <v>222</v>
      </c>
      <c r="B186" s="87" t="s">
        <v>223</v>
      </c>
      <c r="C186" s="88" t="s">
        <v>215</v>
      </c>
      <c r="D186" s="89" t="s">
        <v>224</v>
      </c>
      <c r="E186" s="90">
        <v>50</v>
      </c>
      <c r="F186" s="91"/>
      <c r="G186" s="92">
        <f t="shared" si="11"/>
        <v>0</v>
      </c>
      <c r="H186" s="93"/>
      <c r="I186" s="94">
        <f t="shared" si="12"/>
        <v>0</v>
      </c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</row>
    <row r="187" spans="1:50" s="85" customFormat="1" ht="30" hidden="1">
      <c r="A187" s="86" t="s">
        <v>225</v>
      </c>
      <c r="B187" s="87" t="s">
        <v>226</v>
      </c>
      <c r="C187" s="88" t="s">
        <v>215</v>
      </c>
      <c r="D187" s="89" t="s">
        <v>47</v>
      </c>
      <c r="E187" s="90">
        <v>7</v>
      </c>
      <c r="F187" s="91"/>
      <c r="G187" s="92">
        <f t="shared" si="11"/>
        <v>0</v>
      </c>
      <c r="H187" s="93"/>
      <c r="I187" s="94">
        <f t="shared" si="12"/>
        <v>0</v>
      </c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</row>
    <row r="188" spans="1:50" s="85" customFormat="1" ht="30" hidden="1">
      <c r="A188" s="86" t="s">
        <v>227</v>
      </c>
      <c r="B188" s="87" t="s">
        <v>228</v>
      </c>
      <c r="C188" s="88" t="s">
        <v>229</v>
      </c>
      <c r="D188" s="89" t="s">
        <v>47</v>
      </c>
      <c r="E188" s="90">
        <v>7</v>
      </c>
      <c r="F188" s="91"/>
      <c r="G188" s="92">
        <f t="shared" si="11"/>
        <v>0</v>
      </c>
      <c r="H188" s="93"/>
      <c r="I188" s="94">
        <f t="shared" si="12"/>
        <v>0</v>
      </c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</row>
    <row r="189" spans="1:50" s="85" customFormat="1" ht="30" hidden="1">
      <c r="A189" s="86" t="s">
        <v>230</v>
      </c>
      <c r="B189" s="96" t="s">
        <v>231</v>
      </c>
      <c r="C189" s="97" t="s">
        <v>232</v>
      </c>
      <c r="D189" s="98" t="s">
        <v>233</v>
      </c>
      <c r="E189" s="99">
        <v>1</v>
      </c>
      <c r="F189" s="95"/>
      <c r="G189" s="92">
        <f t="shared" si="11"/>
        <v>0</v>
      </c>
      <c r="H189" s="93"/>
      <c r="I189" s="94">
        <f t="shared" si="12"/>
        <v>0</v>
      </c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</row>
    <row r="190" spans="1:50" s="85" customFormat="1" ht="45" hidden="1">
      <c r="A190" s="86" t="s">
        <v>234</v>
      </c>
      <c r="B190" s="87" t="s">
        <v>235</v>
      </c>
      <c r="C190" s="88"/>
      <c r="D190" s="89" t="s">
        <v>224</v>
      </c>
      <c r="E190" s="90">
        <v>50</v>
      </c>
      <c r="F190" s="91"/>
      <c r="G190" s="92">
        <f t="shared" si="11"/>
        <v>0</v>
      </c>
      <c r="H190" s="93"/>
      <c r="I190" s="94">
        <f t="shared" si="12"/>
        <v>0</v>
      </c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</row>
    <row r="191" spans="1:50" s="85" customFormat="1" ht="30" hidden="1">
      <c r="A191" s="86" t="s">
        <v>236</v>
      </c>
      <c r="B191" s="87" t="s">
        <v>237</v>
      </c>
      <c r="C191" s="88"/>
      <c r="D191" s="89" t="s">
        <v>233</v>
      </c>
      <c r="E191" s="90">
        <v>1</v>
      </c>
      <c r="F191" s="91"/>
      <c r="G191" s="92">
        <f t="shared" si="11"/>
        <v>0</v>
      </c>
      <c r="H191" s="93"/>
      <c r="I191" s="94">
        <f t="shared" si="12"/>
        <v>0</v>
      </c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</row>
    <row r="192" spans="1:50" s="85" customFormat="1" ht="15" hidden="1">
      <c r="A192" s="102" t="s">
        <v>139</v>
      </c>
      <c r="B192" s="106" t="s">
        <v>72</v>
      </c>
      <c r="C192" s="81"/>
      <c r="D192" s="82"/>
      <c r="E192" s="83"/>
      <c r="F192" s="84"/>
      <c r="G192" s="73"/>
      <c r="H192" s="74"/>
      <c r="I192" s="75">
        <f>SUM(I193:I229)</f>
        <v>0</v>
      </c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</row>
    <row r="193" spans="1:50" s="85" customFormat="1" ht="30" hidden="1">
      <c r="A193" s="86" t="s">
        <v>238</v>
      </c>
      <c r="B193" s="96" t="s">
        <v>239</v>
      </c>
      <c r="C193" s="97" t="s">
        <v>240</v>
      </c>
      <c r="D193" s="98" t="s">
        <v>47</v>
      </c>
      <c r="E193" s="99">
        <v>7</v>
      </c>
      <c r="F193" s="95"/>
      <c r="G193" s="92">
        <f aca="true" t="shared" si="13" ref="G193:G229">E193*F193</f>
        <v>0</v>
      </c>
      <c r="H193" s="93"/>
      <c r="I193" s="94">
        <f>G193*(1+H193)</f>
        <v>0</v>
      </c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</row>
    <row r="194" spans="1:50" s="85" customFormat="1" ht="30" hidden="1">
      <c r="A194" s="86" t="s">
        <v>241</v>
      </c>
      <c r="B194" s="96" t="s">
        <v>242</v>
      </c>
      <c r="C194" s="97" t="s">
        <v>243</v>
      </c>
      <c r="D194" s="98" t="s">
        <v>47</v>
      </c>
      <c r="E194" s="99">
        <v>4</v>
      </c>
      <c r="F194" s="95"/>
      <c r="G194" s="92">
        <f t="shared" si="13"/>
        <v>0</v>
      </c>
      <c r="H194" s="93"/>
      <c r="I194" s="94">
        <f aca="true" t="shared" si="14" ref="I194:I229">G194*(1+H194)</f>
        <v>0</v>
      </c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</row>
    <row r="195" spans="1:50" s="85" customFormat="1" ht="30" hidden="1">
      <c r="A195" s="86" t="s">
        <v>244</v>
      </c>
      <c r="B195" s="96" t="s">
        <v>245</v>
      </c>
      <c r="C195" s="97" t="s">
        <v>246</v>
      </c>
      <c r="D195" s="98" t="s">
        <v>47</v>
      </c>
      <c r="E195" s="99">
        <v>2</v>
      </c>
      <c r="F195" s="95"/>
      <c r="G195" s="92">
        <f t="shared" si="13"/>
        <v>0</v>
      </c>
      <c r="H195" s="93"/>
      <c r="I195" s="94">
        <f t="shared" si="14"/>
        <v>0</v>
      </c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</row>
    <row r="196" spans="1:50" s="85" customFormat="1" ht="30" hidden="1">
      <c r="A196" s="86" t="s">
        <v>247</v>
      </c>
      <c r="B196" s="96" t="s">
        <v>245</v>
      </c>
      <c r="C196" s="97" t="s">
        <v>248</v>
      </c>
      <c r="D196" s="98" t="s">
        <v>47</v>
      </c>
      <c r="E196" s="99">
        <v>5</v>
      </c>
      <c r="F196" s="95"/>
      <c r="G196" s="92">
        <f t="shared" si="13"/>
        <v>0</v>
      </c>
      <c r="H196" s="93"/>
      <c r="I196" s="94">
        <f t="shared" si="14"/>
        <v>0</v>
      </c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</row>
    <row r="197" spans="1:50" s="85" customFormat="1" ht="30" hidden="1">
      <c r="A197" s="86" t="s">
        <v>249</v>
      </c>
      <c r="B197" s="96" t="s">
        <v>245</v>
      </c>
      <c r="C197" s="97" t="s">
        <v>250</v>
      </c>
      <c r="D197" s="98" t="s">
        <v>47</v>
      </c>
      <c r="E197" s="99">
        <v>1</v>
      </c>
      <c r="F197" s="95"/>
      <c r="G197" s="92">
        <f t="shared" si="13"/>
        <v>0</v>
      </c>
      <c r="H197" s="93"/>
      <c r="I197" s="94">
        <f t="shared" si="14"/>
        <v>0</v>
      </c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</row>
    <row r="198" spans="1:50" s="85" customFormat="1" ht="30" hidden="1">
      <c r="A198" s="86" t="s">
        <v>251</v>
      </c>
      <c r="B198" s="96" t="s">
        <v>245</v>
      </c>
      <c r="C198" s="97" t="s">
        <v>252</v>
      </c>
      <c r="D198" s="98" t="s">
        <v>47</v>
      </c>
      <c r="E198" s="99">
        <v>1</v>
      </c>
      <c r="F198" s="95"/>
      <c r="G198" s="92">
        <f t="shared" si="13"/>
        <v>0</v>
      </c>
      <c r="H198" s="93"/>
      <c r="I198" s="94">
        <f t="shared" si="14"/>
        <v>0</v>
      </c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</row>
    <row r="199" spans="1:50" s="85" customFormat="1" ht="30" hidden="1">
      <c r="A199" s="86" t="s">
        <v>253</v>
      </c>
      <c r="B199" s="96" t="s">
        <v>254</v>
      </c>
      <c r="C199" s="97" t="s">
        <v>248</v>
      </c>
      <c r="D199" s="98" t="s">
        <v>47</v>
      </c>
      <c r="E199" s="99">
        <v>4</v>
      </c>
      <c r="F199" s="95"/>
      <c r="G199" s="92">
        <f t="shared" si="13"/>
        <v>0</v>
      </c>
      <c r="H199" s="93"/>
      <c r="I199" s="94">
        <f t="shared" si="14"/>
        <v>0</v>
      </c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</row>
    <row r="200" spans="1:50" s="85" customFormat="1" ht="30" hidden="1">
      <c r="A200" s="86" t="s">
        <v>255</v>
      </c>
      <c r="B200" s="96" t="s">
        <v>256</v>
      </c>
      <c r="C200" s="97" t="s">
        <v>248</v>
      </c>
      <c r="D200" s="98" t="s">
        <v>47</v>
      </c>
      <c r="E200" s="99">
        <v>22</v>
      </c>
      <c r="F200" s="95"/>
      <c r="G200" s="92">
        <f t="shared" si="13"/>
        <v>0</v>
      </c>
      <c r="H200" s="93"/>
      <c r="I200" s="94">
        <f t="shared" si="14"/>
        <v>0</v>
      </c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</row>
    <row r="201" spans="1:50" s="85" customFormat="1" ht="30" hidden="1">
      <c r="A201" s="86" t="s">
        <v>257</v>
      </c>
      <c r="B201" s="96" t="s">
        <v>256</v>
      </c>
      <c r="C201" s="97" t="s">
        <v>250</v>
      </c>
      <c r="D201" s="98" t="s">
        <v>47</v>
      </c>
      <c r="E201" s="99">
        <v>1</v>
      </c>
      <c r="F201" s="95"/>
      <c r="G201" s="92">
        <f t="shared" si="13"/>
        <v>0</v>
      </c>
      <c r="H201" s="93"/>
      <c r="I201" s="94">
        <f t="shared" si="14"/>
        <v>0</v>
      </c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</row>
    <row r="202" spans="1:50" s="85" customFormat="1" ht="30" hidden="1">
      <c r="A202" s="86" t="s">
        <v>258</v>
      </c>
      <c r="B202" s="96" t="s">
        <v>259</v>
      </c>
      <c r="C202" s="97" t="s">
        <v>260</v>
      </c>
      <c r="D202" s="98" t="s">
        <v>47</v>
      </c>
      <c r="E202" s="99">
        <v>5</v>
      </c>
      <c r="F202" s="95"/>
      <c r="G202" s="92">
        <f t="shared" si="13"/>
        <v>0</v>
      </c>
      <c r="H202" s="93"/>
      <c r="I202" s="94">
        <f t="shared" si="14"/>
        <v>0</v>
      </c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</row>
    <row r="203" spans="1:50" s="85" customFormat="1" ht="30" hidden="1">
      <c r="A203" s="86" t="s">
        <v>261</v>
      </c>
      <c r="B203" s="96" t="s">
        <v>262</v>
      </c>
      <c r="C203" s="97" t="s">
        <v>263</v>
      </c>
      <c r="D203" s="98" t="s">
        <v>47</v>
      </c>
      <c r="E203" s="99">
        <v>1</v>
      </c>
      <c r="F203" s="95"/>
      <c r="G203" s="92">
        <f t="shared" si="13"/>
        <v>0</v>
      </c>
      <c r="H203" s="93"/>
      <c r="I203" s="94">
        <f t="shared" si="14"/>
        <v>0</v>
      </c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</row>
    <row r="204" spans="1:50" s="85" customFormat="1" ht="30" hidden="1">
      <c r="A204" s="86" t="s">
        <v>264</v>
      </c>
      <c r="B204" s="96" t="s">
        <v>265</v>
      </c>
      <c r="C204" s="97" t="s">
        <v>248</v>
      </c>
      <c r="D204" s="98" t="s">
        <v>47</v>
      </c>
      <c r="E204" s="99">
        <v>6</v>
      </c>
      <c r="F204" s="95"/>
      <c r="G204" s="92">
        <f t="shared" si="13"/>
        <v>0</v>
      </c>
      <c r="H204" s="93"/>
      <c r="I204" s="94">
        <f t="shared" si="14"/>
        <v>0</v>
      </c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</row>
    <row r="205" spans="1:50" s="85" customFormat="1" ht="30" hidden="1">
      <c r="A205" s="86" t="s">
        <v>266</v>
      </c>
      <c r="B205" s="96" t="s">
        <v>265</v>
      </c>
      <c r="C205" s="97" t="s">
        <v>250</v>
      </c>
      <c r="D205" s="98" t="s">
        <v>47</v>
      </c>
      <c r="E205" s="99">
        <v>2</v>
      </c>
      <c r="F205" s="95"/>
      <c r="G205" s="92">
        <f t="shared" si="13"/>
        <v>0</v>
      </c>
      <c r="H205" s="93"/>
      <c r="I205" s="94">
        <f t="shared" si="14"/>
        <v>0</v>
      </c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</row>
    <row r="206" spans="1:50" s="85" customFormat="1" ht="30" hidden="1">
      <c r="A206" s="86" t="s">
        <v>267</v>
      </c>
      <c r="B206" s="96" t="s">
        <v>268</v>
      </c>
      <c r="C206" s="97" t="s">
        <v>248</v>
      </c>
      <c r="D206" s="98" t="s">
        <v>47</v>
      </c>
      <c r="E206" s="99">
        <v>4</v>
      </c>
      <c r="F206" s="95"/>
      <c r="G206" s="92">
        <f t="shared" si="13"/>
        <v>0</v>
      </c>
      <c r="H206" s="93"/>
      <c r="I206" s="94">
        <f t="shared" si="14"/>
        <v>0</v>
      </c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</row>
    <row r="207" spans="1:50" s="85" customFormat="1" ht="30" hidden="1">
      <c r="A207" s="86" t="s">
        <v>269</v>
      </c>
      <c r="B207" s="96" t="s">
        <v>270</v>
      </c>
      <c r="C207" s="97" t="s">
        <v>248</v>
      </c>
      <c r="D207" s="98" t="s">
        <v>47</v>
      </c>
      <c r="E207" s="99">
        <v>2</v>
      </c>
      <c r="F207" s="95"/>
      <c r="G207" s="92">
        <f t="shared" si="13"/>
        <v>0</v>
      </c>
      <c r="H207" s="93"/>
      <c r="I207" s="94">
        <f t="shared" si="14"/>
        <v>0</v>
      </c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</row>
    <row r="208" spans="1:50" s="85" customFormat="1" ht="30" hidden="1">
      <c r="A208" s="86" t="s">
        <v>271</v>
      </c>
      <c r="B208" s="96" t="s">
        <v>272</v>
      </c>
      <c r="C208" s="97" t="s">
        <v>248</v>
      </c>
      <c r="D208" s="98" t="s">
        <v>224</v>
      </c>
      <c r="E208" s="99">
        <v>54</v>
      </c>
      <c r="F208" s="95"/>
      <c r="G208" s="92">
        <f t="shared" si="13"/>
        <v>0</v>
      </c>
      <c r="H208" s="93"/>
      <c r="I208" s="94">
        <f t="shared" si="14"/>
        <v>0</v>
      </c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</row>
    <row r="209" spans="1:50" s="85" customFormat="1" ht="30" hidden="1">
      <c r="A209" s="86" t="s">
        <v>273</v>
      </c>
      <c r="B209" s="96" t="s">
        <v>272</v>
      </c>
      <c r="C209" s="97" t="s">
        <v>250</v>
      </c>
      <c r="D209" s="98" t="s">
        <v>224</v>
      </c>
      <c r="E209" s="99">
        <v>24</v>
      </c>
      <c r="F209" s="95"/>
      <c r="G209" s="92">
        <f t="shared" si="13"/>
        <v>0</v>
      </c>
      <c r="H209" s="93"/>
      <c r="I209" s="94">
        <f t="shared" si="14"/>
        <v>0</v>
      </c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</row>
    <row r="210" spans="1:50" s="85" customFormat="1" ht="30" hidden="1">
      <c r="A210" s="86" t="s">
        <v>274</v>
      </c>
      <c r="B210" s="96" t="s">
        <v>275</v>
      </c>
      <c r="C210" s="97" t="s">
        <v>276</v>
      </c>
      <c r="D210" s="98" t="s">
        <v>47</v>
      </c>
      <c r="E210" s="99">
        <v>2</v>
      </c>
      <c r="F210" s="95"/>
      <c r="G210" s="92">
        <f t="shared" si="13"/>
        <v>0</v>
      </c>
      <c r="H210" s="93"/>
      <c r="I210" s="94">
        <f t="shared" si="14"/>
        <v>0</v>
      </c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</row>
    <row r="211" spans="1:50" s="85" customFormat="1" ht="30" hidden="1">
      <c r="A211" s="86" t="s">
        <v>277</v>
      </c>
      <c r="B211" s="87" t="s">
        <v>217</v>
      </c>
      <c r="C211" s="88" t="s">
        <v>215</v>
      </c>
      <c r="D211" s="89" t="s">
        <v>47</v>
      </c>
      <c r="E211" s="90">
        <v>23</v>
      </c>
      <c r="F211" s="95"/>
      <c r="G211" s="92">
        <f t="shared" si="13"/>
        <v>0</v>
      </c>
      <c r="H211" s="93"/>
      <c r="I211" s="94">
        <f t="shared" si="14"/>
        <v>0</v>
      </c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</row>
    <row r="212" spans="1:50" s="85" customFormat="1" ht="30" hidden="1">
      <c r="A212" s="86" t="s">
        <v>278</v>
      </c>
      <c r="B212" s="87" t="s">
        <v>217</v>
      </c>
      <c r="C212" s="88" t="s">
        <v>279</v>
      </c>
      <c r="D212" s="89" t="s">
        <v>47</v>
      </c>
      <c r="E212" s="90">
        <v>12</v>
      </c>
      <c r="F212" s="95"/>
      <c r="G212" s="92">
        <f t="shared" si="13"/>
        <v>0</v>
      </c>
      <c r="H212" s="93"/>
      <c r="I212" s="94">
        <f t="shared" si="14"/>
        <v>0</v>
      </c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</row>
    <row r="213" spans="1:50" s="85" customFormat="1" ht="30" hidden="1">
      <c r="A213" s="86" t="s">
        <v>280</v>
      </c>
      <c r="B213" s="87" t="s">
        <v>281</v>
      </c>
      <c r="C213" s="88" t="s">
        <v>215</v>
      </c>
      <c r="D213" s="89" t="s">
        <v>47</v>
      </c>
      <c r="E213" s="90">
        <v>6</v>
      </c>
      <c r="F213" s="95"/>
      <c r="G213" s="92">
        <f t="shared" si="13"/>
        <v>0</v>
      </c>
      <c r="H213" s="93"/>
      <c r="I213" s="94">
        <f t="shared" si="14"/>
        <v>0</v>
      </c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</row>
    <row r="214" spans="1:50" s="85" customFormat="1" ht="30" hidden="1">
      <c r="A214" s="86" t="s">
        <v>282</v>
      </c>
      <c r="B214" s="87" t="s">
        <v>281</v>
      </c>
      <c r="C214" s="88" t="s">
        <v>279</v>
      </c>
      <c r="D214" s="89" t="s">
        <v>47</v>
      </c>
      <c r="E214" s="90">
        <v>6</v>
      </c>
      <c r="F214" s="95"/>
      <c r="G214" s="92">
        <f t="shared" si="13"/>
        <v>0</v>
      </c>
      <c r="H214" s="93"/>
      <c r="I214" s="94">
        <f t="shared" si="14"/>
        <v>0</v>
      </c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</row>
    <row r="215" spans="1:50" s="85" customFormat="1" ht="30" hidden="1">
      <c r="A215" s="86" t="s">
        <v>283</v>
      </c>
      <c r="B215" s="87" t="s">
        <v>284</v>
      </c>
      <c r="C215" s="88" t="s">
        <v>215</v>
      </c>
      <c r="D215" s="89" t="s">
        <v>224</v>
      </c>
      <c r="E215" s="90">
        <v>60</v>
      </c>
      <c r="F215" s="95"/>
      <c r="G215" s="92">
        <f t="shared" si="13"/>
        <v>0</v>
      </c>
      <c r="H215" s="93"/>
      <c r="I215" s="94">
        <f t="shared" si="14"/>
        <v>0</v>
      </c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</row>
    <row r="216" spans="1:50" s="85" customFormat="1" ht="30" hidden="1">
      <c r="A216" s="86" t="s">
        <v>285</v>
      </c>
      <c r="B216" s="87" t="s">
        <v>284</v>
      </c>
      <c r="C216" s="88" t="s">
        <v>279</v>
      </c>
      <c r="D216" s="89" t="s">
        <v>224</v>
      </c>
      <c r="E216" s="90">
        <v>60</v>
      </c>
      <c r="F216" s="95"/>
      <c r="G216" s="92">
        <f t="shared" si="13"/>
        <v>0</v>
      </c>
      <c r="H216" s="93"/>
      <c r="I216" s="94">
        <f t="shared" si="14"/>
        <v>0</v>
      </c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</row>
    <row r="217" spans="1:50" s="85" customFormat="1" ht="30" hidden="1">
      <c r="A217" s="86" t="s">
        <v>286</v>
      </c>
      <c r="B217" s="87" t="s">
        <v>287</v>
      </c>
      <c r="C217" s="88" t="s">
        <v>215</v>
      </c>
      <c r="D217" s="89" t="s">
        <v>224</v>
      </c>
      <c r="E217" s="90">
        <v>9</v>
      </c>
      <c r="F217" s="95"/>
      <c r="G217" s="92">
        <f t="shared" si="13"/>
        <v>0</v>
      </c>
      <c r="H217" s="93"/>
      <c r="I217" s="94">
        <f t="shared" si="14"/>
        <v>0</v>
      </c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</row>
    <row r="218" spans="1:50" s="85" customFormat="1" ht="30" hidden="1">
      <c r="A218" s="86" t="s">
        <v>288</v>
      </c>
      <c r="B218" s="87" t="s">
        <v>287</v>
      </c>
      <c r="C218" s="88" t="s">
        <v>279</v>
      </c>
      <c r="D218" s="89" t="s">
        <v>224</v>
      </c>
      <c r="E218" s="90">
        <v>9</v>
      </c>
      <c r="F218" s="95"/>
      <c r="G218" s="92">
        <f t="shared" si="13"/>
        <v>0</v>
      </c>
      <c r="H218" s="93"/>
      <c r="I218" s="94">
        <f t="shared" si="14"/>
        <v>0</v>
      </c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</row>
    <row r="219" spans="1:50" s="85" customFormat="1" ht="30" hidden="1">
      <c r="A219" s="86" t="s">
        <v>289</v>
      </c>
      <c r="B219" s="96" t="s">
        <v>290</v>
      </c>
      <c r="C219" s="97" t="s">
        <v>291</v>
      </c>
      <c r="D219" s="98" t="s">
        <v>47</v>
      </c>
      <c r="E219" s="99">
        <v>14</v>
      </c>
      <c r="F219" s="95"/>
      <c r="G219" s="92">
        <f t="shared" si="13"/>
        <v>0</v>
      </c>
      <c r="H219" s="93"/>
      <c r="I219" s="94">
        <f t="shared" si="14"/>
        <v>0</v>
      </c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</row>
    <row r="220" spans="1:50" s="85" customFormat="1" ht="30" hidden="1">
      <c r="A220" s="86" t="s">
        <v>292</v>
      </c>
      <c r="B220" s="96" t="s">
        <v>293</v>
      </c>
      <c r="C220" s="97" t="s">
        <v>215</v>
      </c>
      <c r="D220" s="98" t="s">
        <v>47</v>
      </c>
      <c r="E220" s="99">
        <v>4</v>
      </c>
      <c r="F220" s="95"/>
      <c r="G220" s="92">
        <f t="shared" si="13"/>
        <v>0</v>
      </c>
      <c r="H220" s="93"/>
      <c r="I220" s="94">
        <f t="shared" si="14"/>
        <v>0</v>
      </c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</row>
    <row r="221" spans="1:50" s="85" customFormat="1" ht="30" hidden="1">
      <c r="A221" s="86" t="s">
        <v>294</v>
      </c>
      <c r="B221" s="96" t="s">
        <v>293</v>
      </c>
      <c r="C221" s="97" t="s">
        <v>279</v>
      </c>
      <c r="D221" s="98" t="s">
        <v>47</v>
      </c>
      <c r="E221" s="99">
        <v>4</v>
      </c>
      <c r="F221" s="95"/>
      <c r="G221" s="92">
        <f t="shared" si="13"/>
        <v>0</v>
      </c>
      <c r="H221" s="93"/>
      <c r="I221" s="94">
        <f t="shared" si="14"/>
        <v>0</v>
      </c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</row>
    <row r="222" spans="1:50" s="85" customFormat="1" ht="30" hidden="1">
      <c r="A222" s="86" t="s">
        <v>295</v>
      </c>
      <c r="B222" s="96" t="s">
        <v>296</v>
      </c>
      <c r="C222" s="97" t="s">
        <v>279</v>
      </c>
      <c r="D222" s="98" t="s">
        <v>47</v>
      </c>
      <c r="E222" s="99">
        <v>11</v>
      </c>
      <c r="F222" s="95"/>
      <c r="G222" s="92">
        <f t="shared" si="13"/>
        <v>0</v>
      </c>
      <c r="H222" s="93"/>
      <c r="I222" s="94">
        <f t="shared" si="14"/>
        <v>0</v>
      </c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</row>
    <row r="223" spans="1:50" s="85" customFormat="1" ht="30" hidden="1">
      <c r="A223" s="86" t="s">
        <v>297</v>
      </c>
      <c r="B223" s="96" t="s">
        <v>231</v>
      </c>
      <c r="C223" s="97" t="s">
        <v>298</v>
      </c>
      <c r="D223" s="98" t="s">
        <v>233</v>
      </c>
      <c r="E223" s="99">
        <v>1</v>
      </c>
      <c r="F223" s="95"/>
      <c r="G223" s="92">
        <f t="shared" si="13"/>
        <v>0</v>
      </c>
      <c r="H223" s="93"/>
      <c r="I223" s="94">
        <f t="shared" si="14"/>
        <v>0</v>
      </c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</row>
    <row r="224" spans="1:50" s="85" customFormat="1" ht="30" hidden="1">
      <c r="A224" s="86" t="s">
        <v>299</v>
      </c>
      <c r="B224" s="96" t="s">
        <v>300</v>
      </c>
      <c r="C224" s="97" t="s">
        <v>301</v>
      </c>
      <c r="D224" s="98" t="s">
        <v>302</v>
      </c>
      <c r="E224" s="99">
        <v>10</v>
      </c>
      <c r="F224" s="95"/>
      <c r="G224" s="92">
        <f t="shared" si="13"/>
        <v>0</v>
      </c>
      <c r="H224" s="93"/>
      <c r="I224" s="94">
        <f t="shared" si="14"/>
        <v>0</v>
      </c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</row>
    <row r="225" spans="1:50" s="85" customFormat="1" ht="30" hidden="1">
      <c r="A225" s="86" t="s">
        <v>303</v>
      </c>
      <c r="B225" s="96" t="s">
        <v>300</v>
      </c>
      <c r="C225" s="97" t="s">
        <v>304</v>
      </c>
      <c r="D225" s="98" t="s">
        <v>302</v>
      </c>
      <c r="E225" s="99">
        <v>7</v>
      </c>
      <c r="F225" s="95"/>
      <c r="G225" s="92">
        <f t="shared" si="13"/>
        <v>0</v>
      </c>
      <c r="H225" s="93"/>
      <c r="I225" s="94">
        <f t="shared" si="14"/>
        <v>0</v>
      </c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</row>
    <row r="226" spans="1:50" s="85" customFormat="1" ht="30" hidden="1">
      <c r="A226" s="86" t="s">
        <v>305</v>
      </c>
      <c r="B226" s="96" t="s">
        <v>300</v>
      </c>
      <c r="C226" s="97" t="s">
        <v>306</v>
      </c>
      <c r="D226" s="98" t="s">
        <v>302</v>
      </c>
      <c r="E226" s="99">
        <v>11</v>
      </c>
      <c r="F226" s="95"/>
      <c r="G226" s="92">
        <f t="shared" si="13"/>
        <v>0</v>
      </c>
      <c r="H226" s="93"/>
      <c r="I226" s="94">
        <f t="shared" si="14"/>
        <v>0</v>
      </c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</row>
    <row r="227" spans="1:50" s="85" customFormat="1" ht="30" hidden="1">
      <c r="A227" s="86" t="s">
        <v>307</v>
      </c>
      <c r="B227" s="96" t="s">
        <v>300</v>
      </c>
      <c r="C227" s="97" t="s">
        <v>308</v>
      </c>
      <c r="D227" s="98" t="s">
        <v>302</v>
      </c>
      <c r="E227" s="99">
        <v>5</v>
      </c>
      <c r="F227" s="95"/>
      <c r="G227" s="92">
        <f t="shared" si="13"/>
        <v>0</v>
      </c>
      <c r="H227" s="93"/>
      <c r="I227" s="94">
        <f t="shared" si="14"/>
        <v>0</v>
      </c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</row>
    <row r="228" spans="1:50" s="85" customFormat="1" ht="30" hidden="1">
      <c r="A228" s="86" t="s">
        <v>309</v>
      </c>
      <c r="B228" s="87" t="s">
        <v>310</v>
      </c>
      <c r="C228" s="97"/>
      <c r="D228" s="98" t="s">
        <v>233</v>
      </c>
      <c r="E228" s="99">
        <v>1</v>
      </c>
      <c r="F228" s="95"/>
      <c r="G228" s="92">
        <f t="shared" si="13"/>
        <v>0</v>
      </c>
      <c r="H228" s="93"/>
      <c r="I228" s="94">
        <f t="shared" si="14"/>
        <v>0</v>
      </c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</row>
    <row r="229" spans="1:50" s="85" customFormat="1" ht="30" hidden="1">
      <c r="A229" s="86" t="s">
        <v>311</v>
      </c>
      <c r="B229" s="96" t="s">
        <v>237</v>
      </c>
      <c r="C229" s="97"/>
      <c r="D229" s="98" t="s">
        <v>233</v>
      </c>
      <c r="E229" s="99">
        <v>1</v>
      </c>
      <c r="F229" s="95"/>
      <c r="G229" s="92">
        <f t="shared" si="13"/>
        <v>0</v>
      </c>
      <c r="H229" s="93"/>
      <c r="I229" s="94">
        <f t="shared" si="14"/>
        <v>0</v>
      </c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</row>
    <row r="230" spans="1:50" s="85" customFormat="1" ht="15" hidden="1">
      <c r="A230" s="107" t="s">
        <v>109</v>
      </c>
      <c r="B230" s="106" t="s">
        <v>99</v>
      </c>
      <c r="C230" s="81"/>
      <c r="D230" s="82"/>
      <c r="E230" s="83"/>
      <c r="F230" s="84"/>
      <c r="G230" s="73"/>
      <c r="H230" s="74"/>
      <c r="I230" s="75">
        <f>SUM(I231:I241)</f>
        <v>0</v>
      </c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</row>
    <row r="231" spans="1:50" s="85" customFormat="1" ht="15" hidden="1">
      <c r="A231" s="108" t="s">
        <v>312</v>
      </c>
      <c r="B231" s="96" t="s">
        <v>313</v>
      </c>
      <c r="C231" s="97" t="s">
        <v>314</v>
      </c>
      <c r="D231" s="98" t="s">
        <v>47</v>
      </c>
      <c r="E231" s="99">
        <v>10</v>
      </c>
      <c r="F231" s="92"/>
      <c r="G231" s="92">
        <f aca="true" t="shared" si="15" ref="G231:G241">E231*F231</f>
        <v>0</v>
      </c>
      <c r="H231" s="93"/>
      <c r="I231" s="94">
        <f>G231*(1+H231)</f>
        <v>0</v>
      </c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</row>
    <row r="232" spans="1:50" s="85" customFormat="1" ht="15" hidden="1">
      <c r="A232" s="108" t="s">
        <v>315</v>
      </c>
      <c r="B232" s="96" t="s">
        <v>316</v>
      </c>
      <c r="C232" s="97" t="s">
        <v>317</v>
      </c>
      <c r="D232" s="98" t="s">
        <v>47</v>
      </c>
      <c r="E232" s="99">
        <v>10</v>
      </c>
      <c r="F232" s="92"/>
      <c r="G232" s="92">
        <f t="shared" si="15"/>
        <v>0</v>
      </c>
      <c r="H232" s="93"/>
      <c r="I232" s="94">
        <f aca="true" t="shared" si="16" ref="I232:I241">G232*(1+H232)</f>
        <v>0</v>
      </c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</row>
    <row r="233" spans="1:50" s="85" customFormat="1" ht="15" hidden="1">
      <c r="A233" s="108" t="s">
        <v>318</v>
      </c>
      <c r="B233" s="96" t="s">
        <v>319</v>
      </c>
      <c r="C233" s="97" t="s">
        <v>320</v>
      </c>
      <c r="D233" s="98" t="s">
        <v>47</v>
      </c>
      <c r="E233" s="99">
        <v>2</v>
      </c>
      <c r="F233" s="92"/>
      <c r="G233" s="92">
        <f t="shared" si="15"/>
        <v>0</v>
      </c>
      <c r="H233" s="93"/>
      <c r="I233" s="94">
        <f t="shared" si="16"/>
        <v>0</v>
      </c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</row>
    <row r="234" spans="1:50" s="85" customFormat="1" ht="15" hidden="1">
      <c r="A234" s="108" t="s">
        <v>321</v>
      </c>
      <c r="B234" s="96" t="s">
        <v>319</v>
      </c>
      <c r="C234" s="97" t="s">
        <v>322</v>
      </c>
      <c r="D234" s="98" t="s">
        <v>47</v>
      </c>
      <c r="E234" s="99">
        <v>2</v>
      </c>
      <c r="F234" s="92"/>
      <c r="G234" s="92">
        <f t="shared" si="15"/>
        <v>0</v>
      </c>
      <c r="H234" s="93"/>
      <c r="I234" s="94">
        <f t="shared" si="16"/>
        <v>0</v>
      </c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</row>
    <row r="235" spans="1:50" s="85" customFormat="1" ht="15" hidden="1">
      <c r="A235" s="108" t="s">
        <v>323</v>
      </c>
      <c r="B235" s="96" t="s">
        <v>324</v>
      </c>
      <c r="C235" s="97" t="s">
        <v>325</v>
      </c>
      <c r="D235" s="98" t="s">
        <v>47</v>
      </c>
      <c r="E235" s="99">
        <v>2</v>
      </c>
      <c r="F235" s="92"/>
      <c r="G235" s="92">
        <f t="shared" si="15"/>
        <v>0</v>
      </c>
      <c r="H235" s="93"/>
      <c r="I235" s="94">
        <f t="shared" si="16"/>
        <v>0</v>
      </c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</row>
    <row r="236" spans="1:50" s="85" customFormat="1" ht="15" hidden="1">
      <c r="A236" s="108" t="s">
        <v>326</v>
      </c>
      <c r="B236" s="96" t="s">
        <v>327</v>
      </c>
      <c r="C236" s="97" t="s">
        <v>325</v>
      </c>
      <c r="D236" s="98" t="s">
        <v>47</v>
      </c>
      <c r="E236" s="99">
        <v>1</v>
      </c>
      <c r="F236" s="92"/>
      <c r="G236" s="92">
        <f t="shared" si="15"/>
        <v>0</v>
      </c>
      <c r="H236" s="93"/>
      <c r="I236" s="94">
        <f t="shared" si="16"/>
        <v>0</v>
      </c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</row>
    <row r="237" spans="1:50" s="85" customFormat="1" ht="15" hidden="1">
      <c r="A237" s="108" t="s">
        <v>328</v>
      </c>
      <c r="B237" s="96" t="s">
        <v>329</v>
      </c>
      <c r="C237" s="97" t="s">
        <v>330</v>
      </c>
      <c r="D237" s="98" t="s">
        <v>47</v>
      </c>
      <c r="E237" s="99">
        <v>4</v>
      </c>
      <c r="F237" s="92"/>
      <c r="G237" s="92">
        <f t="shared" si="15"/>
        <v>0</v>
      </c>
      <c r="H237" s="93"/>
      <c r="I237" s="94">
        <f t="shared" si="16"/>
        <v>0</v>
      </c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</row>
    <row r="238" spans="1:50" s="85" customFormat="1" ht="30" hidden="1">
      <c r="A238" s="108" t="s">
        <v>331</v>
      </c>
      <c r="B238" s="96" t="s">
        <v>332</v>
      </c>
      <c r="C238" s="97" t="s">
        <v>333</v>
      </c>
      <c r="D238" s="98" t="s">
        <v>47</v>
      </c>
      <c r="E238" s="99">
        <v>1</v>
      </c>
      <c r="F238" s="92"/>
      <c r="G238" s="92">
        <f t="shared" si="15"/>
        <v>0</v>
      </c>
      <c r="H238" s="93"/>
      <c r="I238" s="94">
        <f t="shared" si="16"/>
        <v>0</v>
      </c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</row>
    <row r="239" spans="1:50" s="85" customFormat="1" ht="15" hidden="1">
      <c r="A239" s="108" t="s">
        <v>334</v>
      </c>
      <c r="B239" s="96" t="s">
        <v>231</v>
      </c>
      <c r="C239" s="97" t="s">
        <v>335</v>
      </c>
      <c r="D239" s="98" t="s">
        <v>233</v>
      </c>
      <c r="E239" s="99">
        <v>1</v>
      </c>
      <c r="F239" s="92"/>
      <c r="G239" s="92">
        <f t="shared" si="15"/>
        <v>0</v>
      </c>
      <c r="H239" s="93"/>
      <c r="I239" s="94">
        <f t="shared" si="16"/>
        <v>0</v>
      </c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</row>
    <row r="240" spans="1:50" s="85" customFormat="1" ht="30" hidden="1">
      <c r="A240" s="108" t="s">
        <v>336</v>
      </c>
      <c r="B240" s="96" t="s">
        <v>337</v>
      </c>
      <c r="C240" s="97" t="s">
        <v>338</v>
      </c>
      <c r="D240" s="98" t="s">
        <v>47</v>
      </c>
      <c r="E240" s="99">
        <v>1</v>
      </c>
      <c r="F240" s="92"/>
      <c r="G240" s="92">
        <f t="shared" si="15"/>
        <v>0</v>
      </c>
      <c r="H240" s="93"/>
      <c r="I240" s="94">
        <f t="shared" si="16"/>
        <v>0</v>
      </c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</row>
    <row r="241" spans="1:50" s="85" customFormat="1" ht="15" hidden="1">
      <c r="A241" s="108" t="s">
        <v>339</v>
      </c>
      <c r="B241" s="96" t="s">
        <v>237</v>
      </c>
      <c r="C241" s="97"/>
      <c r="D241" s="98" t="s">
        <v>233</v>
      </c>
      <c r="E241" s="99">
        <v>1</v>
      </c>
      <c r="F241" s="92"/>
      <c r="G241" s="92">
        <f t="shared" si="15"/>
        <v>0</v>
      </c>
      <c r="H241" s="93"/>
      <c r="I241" s="94">
        <f t="shared" si="16"/>
        <v>0</v>
      </c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</row>
    <row r="242" spans="1:50" s="85" customFormat="1" ht="15" hidden="1">
      <c r="A242" s="109" t="s">
        <v>96</v>
      </c>
      <c r="B242" s="110" t="s">
        <v>193</v>
      </c>
      <c r="C242" s="111"/>
      <c r="D242" s="112"/>
      <c r="E242" s="113"/>
      <c r="F242" s="114"/>
      <c r="G242" s="115"/>
      <c r="H242" s="116"/>
      <c r="I242" s="117">
        <f>SUM(I243:I264)</f>
        <v>0</v>
      </c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</row>
    <row r="243" spans="1:50" s="85" customFormat="1" ht="60" hidden="1">
      <c r="A243" s="108" t="s">
        <v>340</v>
      </c>
      <c r="B243" s="118" t="s">
        <v>341</v>
      </c>
      <c r="C243" s="119" t="s">
        <v>342</v>
      </c>
      <c r="D243" s="20" t="s">
        <v>343</v>
      </c>
      <c r="E243" s="120">
        <v>2</v>
      </c>
      <c r="F243" s="92"/>
      <c r="G243" s="92">
        <f aca="true" t="shared" si="17" ref="G243:G264">E243*F243</f>
        <v>0</v>
      </c>
      <c r="H243" s="93"/>
      <c r="I243" s="94">
        <f>G243*(1+H243)</f>
        <v>0</v>
      </c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</row>
    <row r="244" spans="1:50" s="85" customFormat="1" ht="75" hidden="1">
      <c r="A244" s="108" t="s">
        <v>344</v>
      </c>
      <c r="B244" s="118" t="s">
        <v>345</v>
      </c>
      <c r="C244" s="118" t="s">
        <v>346</v>
      </c>
      <c r="D244" s="20" t="s">
        <v>343</v>
      </c>
      <c r="E244" s="120">
        <v>4</v>
      </c>
      <c r="F244" s="92"/>
      <c r="G244" s="92">
        <f t="shared" si="17"/>
        <v>0</v>
      </c>
      <c r="H244" s="93"/>
      <c r="I244" s="94">
        <f aca="true" t="shared" si="18" ref="I244:I264">G244*(1+H244)</f>
        <v>0</v>
      </c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</row>
    <row r="245" spans="1:50" s="85" customFormat="1" ht="75" hidden="1">
      <c r="A245" s="108" t="s">
        <v>347</v>
      </c>
      <c r="B245" s="118" t="s">
        <v>345</v>
      </c>
      <c r="C245" s="119" t="s">
        <v>348</v>
      </c>
      <c r="D245" s="20" t="s">
        <v>343</v>
      </c>
      <c r="E245" s="120">
        <v>3</v>
      </c>
      <c r="F245" s="92"/>
      <c r="G245" s="92">
        <f t="shared" si="17"/>
        <v>0</v>
      </c>
      <c r="H245" s="93"/>
      <c r="I245" s="94">
        <f t="shared" si="18"/>
        <v>0</v>
      </c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</row>
    <row r="246" spans="1:50" s="85" customFormat="1" ht="75" hidden="1">
      <c r="A246" s="108" t="s">
        <v>349</v>
      </c>
      <c r="B246" s="118" t="s">
        <v>345</v>
      </c>
      <c r="C246" s="118" t="s">
        <v>350</v>
      </c>
      <c r="D246" s="20" t="s">
        <v>343</v>
      </c>
      <c r="E246" s="120">
        <v>5</v>
      </c>
      <c r="F246" s="92"/>
      <c r="G246" s="92">
        <f t="shared" si="17"/>
        <v>0</v>
      </c>
      <c r="H246" s="93"/>
      <c r="I246" s="94">
        <f t="shared" si="18"/>
        <v>0</v>
      </c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</row>
    <row r="247" spans="1:50" s="85" customFormat="1" ht="30" hidden="1">
      <c r="A247" s="108" t="s">
        <v>351</v>
      </c>
      <c r="B247" s="118" t="s">
        <v>352</v>
      </c>
      <c r="C247" s="119" t="s">
        <v>353</v>
      </c>
      <c r="D247" s="20" t="s">
        <v>224</v>
      </c>
      <c r="E247" s="120">
        <v>50.2</v>
      </c>
      <c r="F247" s="92"/>
      <c r="G247" s="92">
        <f t="shared" si="17"/>
        <v>0</v>
      </c>
      <c r="H247" s="93"/>
      <c r="I247" s="94">
        <f t="shared" si="18"/>
        <v>0</v>
      </c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</row>
    <row r="248" spans="1:50" s="85" customFormat="1" ht="30" hidden="1">
      <c r="A248" s="108" t="s">
        <v>354</v>
      </c>
      <c r="B248" s="118" t="s">
        <v>352</v>
      </c>
      <c r="C248" s="118" t="s">
        <v>355</v>
      </c>
      <c r="D248" s="20" t="s">
        <v>224</v>
      </c>
      <c r="E248" s="120">
        <v>28.2</v>
      </c>
      <c r="F248" s="92"/>
      <c r="G248" s="92">
        <f t="shared" si="17"/>
        <v>0</v>
      </c>
      <c r="H248" s="93"/>
      <c r="I248" s="94">
        <f t="shared" si="18"/>
        <v>0</v>
      </c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</row>
    <row r="249" spans="1:50" s="85" customFormat="1" ht="30" hidden="1">
      <c r="A249" s="108" t="s">
        <v>356</v>
      </c>
      <c r="B249" s="118" t="s">
        <v>352</v>
      </c>
      <c r="C249" s="119" t="s">
        <v>357</v>
      </c>
      <c r="D249" s="20" t="s">
        <v>224</v>
      </c>
      <c r="E249" s="120">
        <v>19.5</v>
      </c>
      <c r="F249" s="92"/>
      <c r="G249" s="92">
        <f t="shared" si="17"/>
        <v>0</v>
      </c>
      <c r="H249" s="93"/>
      <c r="I249" s="94">
        <f t="shared" si="18"/>
        <v>0</v>
      </c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</row>
    <row r="250" spans="1:50" s="85" customFormat="1" ht="30" hidden="1">
      <c r="A250" s="108" t="s">
        <v>358</v>
      </c>
      <c r="B250" s="118" t="s">
        <v>352</v>
      </c>
      <c r="C250" s="118" t="s">
        <v>359</v>
      </c>
      <c r="D250" s="20" t="s">
        <v>224</v>
      </c>
      <c r="E250" s="120">
        <v>47.5</v>
      </c>
      <c r="F250" s="92"/>
      <c r="G250" s="92">
        <f t="shared" si="17"/>
        <v>0</v>
      </c>
      <c r="H250" s="93"/>
      <c r="I250" s="94">
        <f t="shared" si="18"/>
        <v>0</v>
      </c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</row>
    <row r="251" spans="1:50" s="85" customFormat="1" ht="45" hidden="1">
      <c r="A251" s="108" t="s">
        <v>360</v>
      </c>
      <c r="B251" s="118" t="s">
        <v>361</v>
      </c>
      <c r="C251" s="119" t="s">
        <v>362</v>
      </c>
      <c r="D251" s="20" t="s">
        <v>224</v>
      </c>
      <c r="E251" s="120">
        <v>50.2</v>
      </c>
      <c r="F251" s="92"/>
      <c r="G251" s="92">
        <f t="shared" si="17"/>
        <v>0</v>
      </c>
      <c r="H251" s="93"/>
      <c r="I251" s="94">
        <f t="shared" si="18"/>
        <v>0</v>
      </c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</row>
    <row r="252" spans="1:50" s="85" customFormat="1" ht="45" hidden="1">
      <c r="A252" s="108" t="s">
        <v>363</v>
      </c>
      <c r="B252" s="118" t="s">
        <v>364</v>
      </c>
      <c r="C252" s="118" t="s">
        <v>365</v>
      </c>
      <c r="D252" s="20" t="s">
        <v>224</v>
      </c>
      <c r="E252" s="120">
        <v>28.2</v>
      </c>
      <c r="F252" s="92"/>
      <c r="G252" s="92">
        <f t="shared" si="17"/>
        <v>0</v>
      </c>
      <c r="H252" s="93"/>
      <c r="I252" s="94">
        <f t="shared" si="18"/>
        <v>0</v>
      </c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</row>
    <row r="253" spans="1:50" s="85" customFormat="1" ht="45" hidden="1">
      <c r="A253" s="108" t="s">
        <v>366</v>
      </c>
      <c r="B253" s="118" t="s">
        <v>361</v>
      </c>
      <c r="C253" s="119" t="s">
        <v>367</v>
      </c>
      <c r="D253" s="20" t="s">
        <v>224</v>
      </c>
      <c r="E253" s="120">
        <v>19.5</v>
      </c>
      <c r="F253" s="92"/>
      <c r="G253" s="92">
        <f t="shared" si="17"/>
        <v>0</v>
      </c>
      <c r="H253" s="93"/>
      <c r="I253" s="94">
        <f t="shared" si="18"/>
        <v>0</v>
      </c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</row>
    <row r="254" spans="1:50" s="85" customFormat="1" ht="45" hidden="1">
      <c r="A254" s="108" t="s">
        <v>368</v>
      </c>
      <c r="B254" s="118" t="s">
        <v>361</v>
      </c>
      <c r="C254" s="118" t="s">
        <v>369</v>
      </c>
      <c r="D254" s="20" t="s">
        <v>224</v>
      </c>
      <c r="E254" s="120">
        <v>47.5</v>
      </c>
      <c r="F254" s="92"/>
      <c r="G254" s="92">
        <f t="shared" si="17"/>
        <v>0</v>
      </c>
      <c r="H254" s="93"/>
      <c r="I254" s="94">
        <f t="shared" si="18"/>
        <v>0</v>
      </c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</row>
    <row r="255" spans="1:50" s="85" customFormat="1" ht="17.25" hidden="1">
      <c r="A255" s="108" t="s">
        <v>370</v>
      </c>
      <c r="B255" s="118" t="s">
        <v>371</v>
      </c>
      <c r="C255" s="119" t="s">
        <v>372</v>
      </c>
      <c r="D255" s="20" t="s">
        <v>224</v>
      </c>
      <c r="E255" s="120">
        <v>72.7</v>
      </c>
      <c r="F255" s="92"/>
      <c r="G255" s="92">
        <f t="shared" si="17"/>
        <v>0</v>
      </c>
      <c r="H255" s="93"/>
      <c r="I255" s="94">
        <f t="shared" si="18"/>
        <v>0</v>
      </c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</row>
    <row r="256" spans="1:50" s="85" customFormat="1" ht="17.25" hidden="1">
      <c r="A256" s="108" t="s">
        <v>373</v>
      </c>
      <c r="B256" s="118" t="s">
        <v>374</v>
      </c>
      <c r="C256" s="118"/>
      <c r="D256" s="20" t="s">
        <v>375</v>
      </c>
      <c r="E256" s="120">
        <v>2</v>
      </c>
      <c r="F256" s="92"/>
      <c r="G256" s="92">
        <f t="shared" si="17"/>
        <v>0</v>
      </c>
      <c r="H256" s="93"/>
      <c r="I256" s="94">
        <f t="shared" si="18"/>
        <v>0</v>
      </c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</row>
    <row r="257" spans="1:50" s="85" customFormat="1" ht="17.25" hidden="1">
      <c r="A257" s="108" t="s">
        <v>376</v>
      </c>
      <c r="B257" s="118" t="s">
        <v>377</v>
      </c>
      <c r="C257" s="119"/>
      <c r="D257" s="20" t="s">
        <v>378</v>
      </c>
      <c r="E257" s="120">
        <v>36.35</v>
      </c>
      <c r="F257" s="92"/>
      <c r="G257" s="92">
        <f t="shared" si="17"/>
        <v>0</v>
      </c>
      <c r="H257" s="93"/>
      <c r="I257" s="94">
        <f t="shared" si="18"/>
        <v>0</v>
      </c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</row>
    <row r="258" spans="1:50" s="85" customFormat="1" ht="17.25" hidden="1">
      <c r="A258" s="108" t="s">
        <v>379</v>
      </c>
      <c r="B258" s="118" t="s">
        <v>380</v>
      </c>
      <c r="C258" s="118" t="s">
        <v>381</v>
      </c>
      <c r="D258" s="20" t="s">
        <v>224</v>
      </c>
      <c r="E258" s="120">
        <v>363.5</v>
      </c>
      <c r="F258" s="92"/>
      <c r="G258" s="92">
        <f t="shared" si="17"/>
        <v>0</v>
      </c>
      <c r="H258" s="93"/>
      <c r="I258" s="94">
        <f t="shared" si="18"/>
        <v>0</v>
      </c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</row>
    <row r="259" spans="1:50" s="85" customFormat="1" ht="17.25" hidden="1">
      <c r="A259" s="108" t="s">
        <v>382</v>
      </c>
      <c r="B259" s="118" t="s">
        <v>383</v>
      </c>
      <c r="C259" s="119"/>
      <c r="D259" s="20" t="s">
        <v>384</v>
      </c>
      <c r="E259" s="120">
        <v>2.5</v>
      </c>
      <c r="F259" s="92"/>
      <c r="G259" s="92">
        <f t="shared" si="17"/>
        <v>0</v>
      </c>
      <c r="H259" s="93"/>
      <c r="I259" s="94">
        <f t="shared" si="18"/>
        <v>0</v>
      </c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</row>
    <row r="260" spans="1:50" s="85" customFormat="1" ht="30" hidden="1">
      <c r="A260" s="108" t="s">
        <v>385</v>
      </c>
      <c r="B260" s="118" t="s">
        <v>386</v>
      </c>
      <c r="C260" s="118" t="s">
        <v>387</v>
      </c>
      <c r="D260" s="20" t="s">
        <v>388</v>
      </c>
      <c r="E260" s="120">
        <v>14</v>
      </c>
      <c r="F260" s="92"/>
      <c r="G260" s="92">
        <f t="shared" si="17"/>
        <v>0</v>
      </c>
      <c r="H260" s="93"/>
      <c r="I260" s="94">
        <f t="shared" si="18"/>
        <v>0</v>
      </c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</row>
    <row r="261" spans="1:50" s="85" customFormat="1" ht="17.25" hidden="1">
      <c r="A261" s="108" t="s">
        <v>389</v>
      </c>
      <c r="B261" s="118" t="s">
        <v>390</v>
      </c>
      <c r="C261" s="119"/>
      <c r="D261" s="20" t="s">
        <v>378</v>
      </c>
      <c r="E261" s="120">
        <v>56</v>
      </c>
      <c r="F261" s="92"/>
      <c r="G261" s="92">
        <f t="shared" si="17"/>
        <v>0</v>
      </c>
      <c r="H261" s="93"/>
      <c r="I261" s="94">
        <f t="shared" si="18"/>
        <v>0</v>
      </c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</row>
    <row r="262" spans="1:50" s="85" customFormat="1" ht="17.25" hidden="1">
      <c r="A262" s="108" t="s">
        <v>391</v>
      </c>
      <c r="B262" s="118" t="s">
        <v>392</v>
      </c>
      <c r="C262" s="118"/>
      <c r="D262" s="20" t="s">
        <v>11</v>
      </c>
      <c r="E262" s="120">
        <v>1</v>
      </c>
      <c r="F262" s="92"/>
      <c r="G262" s="92">
        <f t="shared" si="17"/>
        <v>0</v>
      </c>
      <c r="H262" s="93"/>
      <c r="I262" s="94">
        <f t="shared" si="18"/>
        <v>0</v>
      </c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</row>
    <row r="263" spans="1:50" s="85" customFormat="1" ht="17.25" hidden="1">
      <c r="A263" s="108" t="s">
        <v>393</v>
      </c>
      <c r="B263" s="118" t="s">
        <v>394</v>
      </c>
      <c r="C263" s="119"/>
      <c r="D263" s="20" t="s">
        <v>395</v>
      </c>
      <c r="E263" s="120">
        <v>150</v>
      </c>
      <c r="F263" s="92"/>
      <c r="G263" s="92">
        <f t="shared" si="17"/>
        <v>0</v>
      </c>
      <c r="H263" s="93"/>
      <c r="I263" s="94">
        <f t="shared" si="18"/>
        <v>0</v>
      </c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</row>
    <row r="264" spans="1:50" s="85" customFormat="1" ht="17.25" hidden="1">
      <c r="A264" s="108" t="s">
        <v>396</v>
      </c>
      <c r="B264" s="118" t="s">
        <v>397</v>
      </c>
      <c r="C264" s="118"/>
      <c r="D264" s="20" t="s">
        <v>11</v>
      </c>
      <c r="E264" s="120">
        <v>1</v>
      </c>
      <c r="F264" s="92"/>
      <c r="G264" s="92">
        <f t="shared" si="17"/>
        <v>0</v>
      </c>
      <c r="H264" s="93"/>
      <c r="I264" s="94">
        <f t="shared" si="18"/>
        <v>0</v>
      </c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</row>
    <row r="265" spans="1:50" s="54" customFormat="1" ht="15" hidden="1">
      <c r="A265" s="50">
        <v>5</v>
      </c>
      <c r="B265" s="51" t="s">
        <v>52</v>
      </c>
      <c r="C265" s="256"/>
      <c r="D265" s="257"/>
      <c r="E265" s="257"/>
      <c r="F265" s="257"/>
      <c r="G265" s="257"/>
      <c r="H265" s="258"/>
      <c r="I265" s="53">
        <f>SUM(I266,I276)</f>
        <v>0</v>
      </c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</row>
    <row r="266" spans="1:50" s="54" customFormat="1" ht="15" hidden="1">
      <c r="A266" s="121" t="s">
        <v>63</v>
      </c>
      <c r="B266" s="122" t="s">
        <v>115</v>
      </c>
      <c r="C266" s="123"/>
      <c r="D266" s="123"/>
      <c r="E266" s="123"/>
      <c r="F266" s="124"/>
      <c r="G266" s="123"/>
      <c r="H266" s="123"/>
      <c r="I266" s="125">
        <f>SUM(I267:I275)</f>
        <v>0</v>
      </c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</row>
    <row r="267" spans="1:50" s="127" customFormat="1" ht="30" hidden="1">
      <c r="A267" s="108" t="s">
        <v>143</v>
      </c>
      <c r="B267" s="118" t="s">
        <v>141</v>
      </c>
      <c r="C267" s="119" t="s">
        <v>85</v>
      </c>
      <c r="D267" s="82" t="s">
        <v>1</v>
      </c>
      <c r="E267" s="126">
        <v>220</v>
      </c>
      <c r="F267" s="84"/>
      <c r="G267" s="73">
        <f aca="true" t="shared" si="19" ref="G267:G275">E267*F267</f>
        <v>0</v>
      </c>
      <c r="H267" s="74"/>
      <c r="I267" s="75">
        <f aca="true" t="shared" si="20" ref="I267:I274">G267*(1+H267)</f>
        <v>0</v>
      </c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</row>
    <row r="268" spans="1:50" s="127" customFormat="1" ht="15" hidden="1">
      <c r="A268" s="108" t="s">
        <v>144</v>
      </c>
      <c r="B268" s="118" t="s">
        <v>142</v>
      </c>
      <c r="C268" s="118" t="s">
        <v>86</v>
      </c>
      <c r="D268" s="82" t="s">
        <v>51</v>
      </c>
      <c r="E268" s="36">
        <v>101</v>
      </c>
      <c r="F268" s="84"/>
      <c r="G268" s="73">
        <f t="shared" si="19"/>
        <v>0</v>
      </c>
      <c r="H268" s="74"/>
      <c r="I268" s="75">
        <f t="shared" si="20"/>
        <v>0</v>
      </c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</row>
    <row r="269" spans="1:50" s="127" customFormat="1" ht="15" hidden="1">
      <c r="A269" s="108" t="s">
        <v>145</v>
      </c>
      <c r="B269" s="118" t="s">
        <v>87</v>
      </c>
      <c r="C269" s="118" t="s">
        <v>86</v>
      </c>
      <c r="D269" s="82" t="s">
        <v>51</v>
      </c>
      <c r="E269" s="36">
        <v>177</v>
      </c>
      <c r="F269" s="84"/>
      <c r="G269" s="73">
        <f t="shared" si="19"/>
        <v>0</v>
      </c>
      <c r="H269" s="74"/>
      <c r="I269" s="75">
        <f t="shared" si="20"/>
        <v>0</v>
      </c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</row>
    <row r="270" spans="1:50" s="127" customFormat="1" ht="15" hidden="1">
      <c r="A270" s="108" t="s">
        <v>146</v>
      </c>
      <c r="B270" s="118" t="s">
        <v>140</v>
      </c>
      <c r="C270" s="118" t="s">
        <v>86</v>
      </c>
      <c r="D270" s="82" t="s">
        <v>51</v>
      </c>
      <c r="E270" s="36">
        <v>177</v>
      </c>
      <c r="F270" s="84"/>
      <c r="G270" s="73">
        <f t="shared" si="19"/>
        <v>0</v>
      </c>
      <c r="H270" s="74"/>
      <c r="I270" s="75">
        <f t="shared" si="20"/>
        <v>0</v>
      </c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</row>
    <row r="271" spans="1:50" s="127" customFormat="1" ht="15" hidden="1">
      <c r="A271" s="108" t="s">
        <v>147</v>
      </c>
      <c r="B271" s="118" t="s">
        <v>88</v>
      </c>
      <c r="C271" s="118"/>
      <c r="D271" s="82" t="s">
        <v>1</v>
      </c>
      <c r="E271" s="36">
        <v>4</v>
      </c>
      <c r="F271" s="84"/>
      <c r="G271" s="73">
        <f t="shared" si="19"/>
        <v>0</v>
      </c>
      <c r="H271" s="74"/>
      <c r="I271" s="75">
        <f t="shared" si="20"/>
        <v>0</v>
      </c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</row>
    <row r="272" spans="1:50" s="127" customFormat="1" ht="15" hidden="1">
      <c r="A272" s="108" t="s">
        <v>148</v>
      </c>
      <c r="B272" s="118" t="s">
        <v>89</v>
      </c>
      <c r="C272" s="119"/>
      <c r="D272" s="82" t="s">
        <v>90</v>
      </c>
      <c r="E272" s="36">
        <v>4</v>
      </c>
      <c r="F272" s="84"/>
      <c r="G272" s="73">
        <f t="shared" si="19"/>
        <v>0</v>
      </c>
      <c r="H272" s="74"/>
      <c r="I272" s="75">
        <f t="shared" si="20"/>
        <v>0</v>
      </c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</row>
    <row r="273" spans="1:50" s="127" customFormat="1" ht="15" hidden="1">
      <c r="A273" s="108" t="s">
        <v>149</v>
      </c>
      <c r="B273" s="118" t="s">
        <v>91</v>
      </c>
      <c r="C273" s="119"/>
      <c r="D273" s="82" t="s">
        <v>90</v>
      </c>
      <c r="E273" s="36">
        <v>1</v>
      </c>
      <c r="F273" s="84"/>
      <c r="G273" s="73">
        <f t="shared" si="19"/>
        <v>0</v>
      </c>
      <c r="H273" s="74"/>
      <c r="I273" s="75">
        <f t="shared" si="20"/>
        <v>0</v>
      </c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</row>
    <row r="274" spans="1:50" s="127" customFormat="1" ht="15" hidden="1">
      <c r="A274" s="108" t="s">
        <v>150</v>
      </c>
      <c r="B274" s="118" t="s">
        <v>93</v>
      </c>
      <c r="C274" s="119"/>
      <c r="D274" s="82" t="s">
        <v>92</v>
      </c>
      <c r="E274" s="36">
        <v>1</v>
      </c>
      <c r="F274" s="84"/>
      <c r="G274" s="73">
        <f t="shared" si="19"/>
        <v>0</v>
      </c>
      <c r="H274" s="74"/>
      <c r="I274" s="75">
        <f t="shared" si="20"/>
        <v>0</v>
      </c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</row>
    <row r="275" spans="1:50" s="127" customFormat="1" ht="15" hidden="1">
      <c r="A275" s="108" t="s">
        <v>151</v>
      </c>
      <c r="B275" s="118" t="s">
        <v>97</v>
      </c>
      <c r="C275" s="119"/>
      <c r="D275" s="82" t="s">
        <v>1</v>
      </c>
      <c r="E275" s="126">
        <v>153</v>
      </c>
      <c r="F275" s="84"/>
      <c r="G275" s="73">
        <f t="shared" si="19"/>
        <v>0</v>
      </c>
      <c r="H275" s="74"/>
      <c r="I275" s="75">
        <f>G275*(1+H275)</f>
        <v>0</v>
      </c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</row>
    <row r="276" spans="1:50" s="54" customFormat="1" ht="15" hidden="1">
      <c r="A276" s="121" t="s">
        <v>152</v>
      </c>
      <c r="B276" s="122" t="s">
        <v>116</v>
      </c>
      <c r="C276" s="123"/>
      <c r="D276" s="123"/>
      <c r="E276" s="123"/>
      <c r="F276" s="124"/>
      <c r="G276" s="123"/>
      <c r="H276" s="123"/>
      <c r="I276" s="125">
        <f>SUM(I277)</f>
        <v>0</v>
      </c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</row>
    <row r="277" spans="1:50" s="127" customFormat="1" ht="30" hidden="1">
      <c r="A277" s="108" t="s">
        <v>153</v>
      </c>
      <c r="B277" s="118" t="s">
        <v>117</v>
      </c>
      <c r="C277" s="119" t="s">
        <v>118</v>
      </c>
      <c r="D277" s="82" t="s">
        <v>5</v>
      </c>
      <c r="E277" s="126">
        <v>4</v>
      </c>
      <c r="F277" s="72"/>
      <c r="G277" s="73">
        <f>E277*F277</f>
        <v>0</v>
      </c>
      <c r="H277" s="74"/>
      <c r="I277" s="75">
        <f>G277*(1+H277)</f>
        <v>0</v>
      </c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</row>
    <row r="278" spans="1:50" s="135" customFormat="1" ht="15" customHeight="1" hidden="1">
      <c r="A278" s="128">
        <v>6</v>
      </c>
      <c r="B278" s="129" t="s">
        <v>50</v>
      </c>
      <c r="C278" s="130"/>
      <c r="D278" s="131"/>
      <c r="E278" s="131"/>
      <c r="F278" s="131"/>
      <c r="G278" s="132"/>
      <c r="H278" s="133"/>
      <c r="I278" s="134">
        <f>SUM(I279:I282)</f>
        <v>0</v>
      </c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</row>
    <row r="279" spans="1:50" s="127" customFormat="1" ht="30" hidden="1">
      <c r="A279" s="136" t="s">
        <v>154</v>
      </c>
      <c r="B279" s="137" t="s">
        <v>171</v>
      </c>
      <c r="C279" s="138" t="s">
        <v>182</v>
      </c>
      <c r="D279" s="139" t="s">
        <v>1</v>
      </c>
      <c r="E279" s="139">
        <v>780</v>
      </c>
      <c r="F279" s="37"/>
      <c r="G279" s="140">
        <f>E279*F279</f>
        <v>0</v>
      </c>
      <c r="H279" s="74"/>
      <c r="I279" s="75">
        <f>G279*(1+H279)</f>
        <v>0</v>
      </c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</row>
    <row r="280" spans="1:50" s="127" customFormat="1" ht="30" hidden="1">
      <c r="A280" s="136" t="s">
        <v>103</v>
      </c>
      <c r="B280" s="141" t="s">
        <v>169</v>
      </c>
      <c r="C280" s="142" t="s">
        <v>95</v>
      </c>
      <c r="D280" s="143" t="s">
        <v>1</v>
      </c>
      <c r="E280" s="143">
        <v>618</v>
      </c>
      <c r="F280" s="37"/>
      <c r="G280" s="140">
        <f>E280*F280</f>
        <v>0</v>
      </c>
      <c r="H280" s="74"/>
      <c r="I280" s="75">
        <f>G280*(1+H280)</f>
        <v>0</v>
      </c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</row>
    <row r="281" spans="1:50" s="127" customFormat="1" ht="30" hidden="1">
      <c r="A281" s="136" t="s">
        <v>155</v>
      </c>
      <c r="B281" s="137" t="s">
        <v>170</v>
      </c>
      <c r="C281" s="142" t="s">
        <v>94</v>
      </c>
      <c r="D281" s="139" t="s">
        <v>1</v>
      </c>
      <c r="E281" s="139">
        <v>162</v>
      </c>
      <c r="F281" s="37"/>
      <c r="G281" s="140">
        <f>E281*F281</f>
        <v>0</v>
      </c>
      <c r="H281" s="74"/>
      <c r="I281" s="104">
        <f>G281*(1+H281)</f>
        <v>0</v>
      </c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</row>
    <row r="282" spans="1:50" s="127" customFormat="1" ht="45" hidden="1">
      <c r="A282" s="136" t="s">
        <v>156</v>
      </c>
      <c r="B282" s="137" t="s">
        <v>183</v>
      </c>
      <c r="C282" s="138" t="s">
        <v>184</v>
      </c>
      <c r="D282" s="139" t="s">
        <v>5</v>
      </c>
      <c r="E282" s="139">
        <v>16</v>
      </c>
      <c r="F282" s="37"/>
      <c r="G282" s="140">
        <f>E282*F282</f>
        <v>0</v>
      </c>
      <c r="H282" s="74"/>
      <c r="I282" s="104">
        <f>G282*(1+H282)</f>
        <v>0</v>
      </c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</row>
    <row r="283" spans="1:50" s="151" customFormat="1" ht="15">
      <c r="A283" s="128">
        <v>7</v>
      </c>
      <c r="B283" s="144" t="s">
        <v>98</v>
      </c>
      <c r="C283" s="145"/>
      <c r="D283" s="146"/>
      <c r="E283" s="146"/>
      <c r="F283" s="147"/>
      <c r="G283" s="148"/>
      <c r="H283" s="149"/>
      <c r="I283" s="150">
        <f>SUM(I284:I296)</f>
        <v>0</v>
      </c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</row>
    <row r="284" spans="1:50" s="157" customFormat="1" ht="75">
      <c r="A284" s="152" t="s">
        <v>104</v>
      </c>
      <c r="B284" s="153" t="s">
        <v>172</v>
      </c>
      <c r="C284" s="154" t="s">
        <v>119</v>
      </c>
      <c r="D284" s="153" t="s">
        <v>5</v>
      </c>
      <c r="E284" s="155">
        <v>4</v>
      </c>
      <c r="F284" s="37"/>
      <c r="G284" s="140">
        <f aca="true" t="shared" si="21" ref="G284:G296">E284*F284</f>
        <v>0</v>
      </c>
      <c r="H284" s="156"/>
      <c r="I284" s="75">
        <f aca="true" t="shared" si="22" ref="I284:I296">G284*(1+H284)</f>
        <v>0</v>
      </c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</row>
    <row r="285" spans="1:50" s="157" customFormat="1" ht="75">
      <c r="A285" s="152" t="s">
        <v>105</v>
      </c>
      <c r="B285" s="153" t="s">
        <v>188</v>
      </c>
      <c r="C285" s="154" t="s">
        <v>119</v>
      </c>
      <c r="D285" s="153" t="s">
        <v>5</v>
      </c>
      <c r="E285" s="155">
        <v>1</v>
      </c>
      <c r="F285" s="37"/>
      <c r="G285" s="140">
        <f t="shared" si="21"/>
        <v>0</v>
      </c>
      <c r="H285" s="156"/>
      <c r="I285" s="75">
        <f t="shared" si="22"/>
        <v>0</v>
      </c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</row>
    <row r="286" spans="1:50" s="157" customFormat="1" ht="75">
      <c r="A286" s="152" t="s">
        <v>157</v>
      </c>
      <c r="B286" s="153" t="s">
        <v>189</v>
      </c>
      <c r="C286" s="154" t="s">
        <v>173</v>
      </c>
      <c r="D286" s="153" t="s">
        <v>5</v>
      </c>
      <c r="E286" s="155">
        <v>1</v>
      </c>
      <c r="F286" s="37"/>
      <c r="G286" s="140">
        <f t="shared" si="21"/>
        <v>0</v>
      </c>
      <c r="H286" s="156"/>
      <c r="I286" s="75">
        <f t="shared" si="22"/>
        <v>0</v>
      </c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</row>
    <row r="287" spans="1:50" s="157" customFormat="1" ht="75">
      <c r="A287" s="152" t="s">
        <v>158</v>
      </c>
      <c r="B287" s="153" t="s">
        <v>121</v>
      </c>
      <c r="C287" s="154" t="s">
        <v>119</v>
      </c>
      <c r="D287" s="153" t="s">
        <v>5</v>
      </c>
      <c r="E287" s="155">
        <v>1</v>
      </c>
      <c r="F287" s="37"/>
      <c r="G287" s="140">
        <f t="shared" si="21"/>
        <v>0</v>
      </c>
      <c r="H287" s="156"/>
      <c r="I287" s="75">
        <f t="shared" si="22"/>
        <v>0</v>
      </c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</row>
    <row r="288" spans="1:50" s="157" customFormat="1" ht="75">
      <c r="A288" s="152" t="s">
        <v>159</v>
      </c>
      <c r="B288" s="153" t="s">
        <v>120</v>
      </c>
      <c r="C288" s="154" t="s">
        <v>119</v>
      </c>
      <c r="D288" s="153" t="s">
        <v>5</v>
      </c>
      <c r="E288" s="155">
        <v>1</v>
      </c>
      <c r="F288" s="37"/>
      <c r="G288" s="140">
        <f t="shared" si="21"/>
        <v>0</v>
      </c>
      <c r="H288" s="156"/>
      <c r="I288" s="75">
        <f t="shared" si="22"/>
        <v>0</v>
      </c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</row>
    <row r="289" spans="1:50" s="127" customFormat="1" ht="71.25" customHeight="1">
      <c r="A289" s="152" t="s">
        <v>106</v>
      </c>
      <c r="B289" s="118" t="s">
        <v>122</v>
      </c>
      <c r="C289" s="119" t="s">
        <v>127</v>
      </c>
      <c r="D289" s="82" t="s">
        <v>5</v>
      </c>
      <c r="E289" s="126">
        <v>1</v>
      </c>
      <c r="F289" s="37"/>
      <c r="G289" s="140">
        <f t="shared" si="21"/>
        <v>0</v>
      </c>
      <c r="H289" s="74"/>
      <c r="I289" s="75">
        <f t="shared" si="22"/>
        <v>0</v>
      </c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</row>
    <row r="290" spans="1:50" s="127" customFormat="1" ht="71.25" customHeight="1">
      <c r="A290" s="152" t="s">
        <v>107</v>
      </c>
      <c r="B290" s="118" t="s">
        <v>123</v>
      </c>
      <c r="C290" s="119" t="s">
        <v>127</v>
      </c>
      <c r="D290" s="82" t="s">
        <v>5</v>
      </c>
      <c r="E290" s="126">
        <v>1</v>
      </c>
      <c r="F290" s="37"/>
      <c r="G290" s="140">
        <f t="shared" si="21"/>
        <v>0</v>
      </c>
      <c r="H290" s="74"/>
      <c r="I290" s="75">
        <f t="shared" si="22"/>
        <v>0</v>
      </c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</row>
    <row r="291" spans="1:50" s="127" customFormat="1" ht="71.25" customHeight="1">
      <c r="A291" s="152" t="s">
        <v>186</v>
      </c>
      <c r="B291" s="118" t="s">
        <v>124</v>
      </c>
      <c r="C291" s="119" t="s">
        <v>126</v>
      </c>
      <c r="D291" s="82" t="s">
        <v>5</v>
      </c>
      <c r="E291" s="126">
        <v>1</v>
      </c>
      <c r="F291" s="37"/>
      <c r="G291" s="140">
        <f t="shared" si="21"/>
        <v>0</v>
      </c>
      <c r="H291" s="74"/>
      <c r="I291" s="75">
        <f t="shared" si="22"/>
        <v>0</v>
      </c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</row>
    <row r="292" spans="1:50" s="127" customFormat="1" ht="70.5" customHeight="1">
      <c r="A292" s="152" t="s">
        <v>108</v>
      </c>
      <c r="B292" s="118" t="s">
        <v>174</v>
      </c>
      <c r="C292" s="119" t="s">
        <v>125</v>
      </c>
      <c r="D292" s="82" t="s">
        <v>5</v>
      </c>
      <c r="E292" s="126">
        <v>1</v>
      </c>
      <c r="F292" s="37"/>
      <c r="G292" s="140">
        <f t="shared" si="21"/>
        <v>0</v>
      </c>
      <c r="H292" s="74"/>
      <c r="I292" s="75">
        <f t="shared" si="22"/>
        <v>0</v>
      </c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</row>
    <row r="293" spans="1:50" s="127" customFormat="1" ht="51.75" customHeight="1">
      <c r="A293" s="152" t="s">
        <v>160</v>
      </c>
      <c r="B293" s="118" t="s">
        <v>128</v>
      </c>
      <c r="C293" s="119"/>
      <c r="D293" s="82" t="s">
        <v>5</v>
      </c>
      <c r="E293" s="126">
        <v>1</v>
      </c>
      <c r="F293" s="37"/>
      <c r="G293" s="140">
        <f t="shared" si="21"/>
        <v>0</v>
      </c>
      <c r="H293" s="74"/>
      <c r="I293" s="75">
        <f t="shared" si="22"/>
        <v>0</v>
      </c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</row>
    <row r="294" spans="1:50" s="127" customFormat="1" ht="51.75" customHeight="1">
      <c r="A294" s="152" t="s">
        <v>161</v>
      </c>
      <c r="B294" s="118" t="s">
        <v>129</v>
      </c>
      <c r="C294" s="119"/>
      <c r="D294" s="82" t="s">
        <v>5</v>
      </c>
      <c r="E294" s="126">
        <v>2</v>
      </c>
      <c r="F294" s="37"/>
      <c r="G294" s="140">
        <f t="shared" si="21"/>
        <v>0</v>
      </c>
      <c r="H294" s="74"/>
      <c r="I294" s="75">
        <f t="shared" si="22"/>
        <v>0</v>
      </c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</row>
    <row r="295" spans="1:50" s="127" customFormat="1" ht="51.75" customHeight="1">
      <c r="A295" s="152" t="s">
        <v>162</v>
      </c>
      <c r="B295" s="118" t="s">
        <v>131</v>
      </c>
      <c r="C295" s="119" t="s">
        <v>130</v>
      </c>
      <c r="D295" s="82" t="s">
        <v>5</v>
      </c>
      <c r="E295" s="126">
        <v>1</v>
      </c>
      <c r="F295" s="37"/>
      <c r="G295" s="140">
        <f t="shared" si="21"/>
        <v>0</v>
      </c>
      <c r="H295" s="74"/>
      <c r="I295" s="75">
        <f t="shared" si="22"/>
        <v>0</v>
      </c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</row>
    <row r="296" spans="1:50" s="127" customFormat="1" ht="51.75" customHeight="1">
      <c r="A296" s="152" t="s">
        <v>163</v>
      </c>
      <c r="B296" s="118" t="s">
        <v>132</v>
      </c>
      <c r="C296" s="119"/>
      <c r="D296" s="82" t="s">
        <v>5</v>
      </c>
      <c r="E296" s="126">
        <v>1</v>
      </c>
      <c r="F296" s="37"/>
      <c r="G296" s="140">
        <f t="shared" si="21"/>
        <v>0</v>
      </c>
      <c r="H296" s="74"/>
      <c r="I296" s="75">
        <f t="shared" si="22"/>
        <v>0</v>
      </c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</row>
    <row r="297" spans="1:50" s="158" customFormat="1" ht="15">
      <c r="A297" s="50">
        <v>8</v>
      </c>
      <c r="B297" s="51" t="s">
        <v>13</v>
      </c>
      <c r="C297" s="161"/>
      <c r="D297" s="162"/>
      <c r="E297" s="162"/>
      <c r="F297" s="162"/>
      <c r="G297" s="162"/>
      <c r="H297" s="163"/>
      <c r="I297" s="164">
        <f>SUM(I298)</f>
        <v>0</v>
      </c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</row>
    <row r="298" spans="1:50" s="158" customFormat="1" ht="15">
      <c r="A298" s="165" t="s">
        <v>164</v>
      </c>
      <c r="B298" s="166" t="s">
        <v>14</v>
      </c>
      <c r="C298" s="167" t="s">
        <v>44</v>
      </c>
      <c r="D298" s="168" t="s">
        <v>1</v>
      </c>
      <c r="E298" s="169">
        <v>153</v>
      </c>
      <c r="F298" s="72"/>
      <c r="G298" s="159">
        <f>(F298*E298)</f>
        <v>0</v>
      </c>
      <c r="H298" s="160"/>
      <c r="I298" s="159">
        <f>TRUNC(G298+(G298*H298),2)</f>
        <v>0</v>
      </c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</row>
    <row r="299" spans="1:50" s="158" customFormat="1" ht="15">
      <c r="A299" s="170"/>
      <c r="B299" s="171"/>
      <c r="C299" s="172"/>
      <c r="D299" s="173"/>
      <c r="E299" s="174"/>
      <c r="F299" s="175"/>
      <c r="G299" s="175"/>
      <c r="H299" s="176"/>
      <c r="I299" s="177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</row>
    <row r="300" spans="1:50" s="158" customFormat="1" ht="15.75" thickBot="1">
      <c r="A300" s="253" t="s">
        <v>9</v>
      </c>
      <c r="B300" s="254"/>
      <c r="C300" s="254"/>
      <c r="D300" s="254"/>
      <c r="E300" s="254"/>
      <c r="F300" s="254"/>
      <c r="G300" s="254"/>
      <c r="H300" s="255"/>
      <c r="I300" s="178">
        <f>SUM(I297,I283,I278,I265,I31,I29,I24,I14)</f>
        <v>0</v>
      </c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</row>
    <row r="301" spans="4:9" ht="15">
      <c r="D301" s="181"/>
      <c r="E301" s="182"/>
      <c r="F301" s="183"/>
      <c r="G301" s="183"/>
      <c r="H301" s="183"/>
      <c r="I301" s="183"/>
    </row>
    <row r="303" spans="5:7" ht="15">
      <c r="E303" s="252"/>
      <c r="F303" s="252"/>
      <c r="G303" s="252"/>
    </row>
    <row r="304" spans="2:3" ht="78.75" customHeight="1">
      <c r="B304" s="224" t="s">
        <v>185</v>
      </c>
      <c r="C304" s="224"/>
    </row>
  </sheetData>
  <sheetProtection/>
  <mergeCells count="17">
    <mergeCell ref="I12:I13"/>
    <mergeCell ref="E303:G303"/>
    <mergeCell ref="A300:H300"/>
    <mergeCell ref="C265:H265"/>
    <mergeCell ref="B12:B13"/>
    <mergeCell ref="D12:D13"/>
    <mergeCell ref="G12:G13"/>
    <mergeCell ref="B304:C304"/>
    <mergeCell ref="A1:I7"/>
    <mergeCell ref="A8:I8"/>
    <mergeCell ref="A9:I9"/>
    <mergeCell ref="A10:I10"/>
    <mergeCell ref="A12:A13"/>
    <mergeCell ref="H12:H13"/>
    <mergeCell ref="E12:E13"/>
    <mergeCell ref="C12:C13"/>
    <mergeCell ref="A11:I1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4"/>
  <sheetViews>
    <sheetView tabSelected="1" zoomScale="40" zoomScaleNormal="40" zoomScalePageLayoutView="0" workbookViewId="0" topLeftCell="A1">
      <selection activeCell="G34" sqref="A1:G34"/>
    </sheetView>
  </sheetViews>
  <sheetFormatPr defaultColWidth="9.140625" defaultRowHeight="12.75"/>
  <cols>
    <col min="1" max="1" width="12.28125" style="179" customWidth="1"/>
    <col min="2" max="2" width="33.00390625" style="180" customWidth="1"/>
    <col min="3" max="3" width="27.28125" style="180" customWidth="1"/>
    <col min="4" max="4" width="14.57421875" style="185" customWidth="1"/>
    <col min="5" max="5" width="20.28125" style="186" bestFit="1" customWidth="1"/>
    <col min="6" max="7" width="18.57421875" style="186" bestFit="1" customWidth="1"/>
    <col min="8" max="9" width="9.140625" style="222" customWidth="1"/>
    <col min="10" max="54" width="9.140625" style="223" customWidth="1"/>
    <col min="55" max="16384" width="9.140625" style="184" customWidth="1"/>
  </cols>
  <sheetData>
    <row r="1" spans="1:6" s="184" customFormat="1" ht="56.25" customHeight="1">
      <c r="A1" s="262" t="s">
        <v>662</v>
      </c>
      <c r="B1" s="262"/>
      <c r="C1" s="262"/>
      <c r="D1" s="262"/>
      <c r="E1" s="262"/>
      <c r="F1" s="262"/>
    </row>
    <row r="2" spans="1:6" s="184" customFormat="1" ht="17.25" customHeight="1" thickBot="1">
      <c r="A2" s="262"/>
      <c r="B2" s="262"/>
      <c r="C2" s="262"/>
      <c r="D2" s="262"/>
      <c r="E2" s="262"/>
      <c r="F2" s="262"/>
    </row>
    <row r="3" spans="1:7" s="184" customFormat="1" ht="20.25" customHeight="1" thickBot="1">
      <c r="A3" s="263" t="s">
        <v>133</v>
      </c>
      <c r="B3" s="264"/>
      <c r="C3" s="264"/>
      <c r="D3" s="264"/>
      <c r="E3" s="264"/>
      <c r="F3" s="264"/>
      <c r="G3" s="188"/>
    </row>
    <row r="4" spans="1:6" s="184" customFormat="1" ht="12.75" customHeight="1">
      <c r="A4" s="244"/>
      <c r="B4" s="248"/>
      <c r="C4" s="248"/>
      <c r="D4" s="248"/>
      <c r="E4" s="262"/>
      <c r="F4" s="262"/>
    </row>
    <row r="5" spans="1:7" s="184" customFormat="1" ht="24.75" customHeight="1">
      <c r="A5" s="265" t="s">
        <v>15</v>
      </c>
      <c r="B5" s="265" t="s">
        <v>39</v>
      </c>
      <c r="C5" s="266" t="s">
        <v>42</v>
      </c>
      <c r="D5" s="265" t="s">
        <v>16</v>
      </c>
      <c r="E5" s="237" t="s">
        <v>43</v>
      </c>
      <c r="F5" s="238"/>
      <c r="G5" s="239"/>
    </row>
    <row r="6" spans="1:7" s="184" customFormat="1" ht="36" customHeight="1">
      <c r="A6" s="265"/>
      <c r="B6" s="265"/>
      <c r="C6" s="267"/>
      <c r="D6" s="265"/>
      <c r="E6" s="18" t="s">
        <v>40</v>
      </c>
      <c r="F6" s="22" t="s">
        <v>41</v>
      </c>
      <c r="G6" s="22" t="s">
        <v>192</v>
      </c>
    </row>
    <row r="7" spans="1:7" s="193" customFormat="1" ht="15">
      <c r="A7" s="189">
        <v>1</v>
      </c>
      <c r="B7" s="190" t="s">
        <v>664</v>
      </c>
      <c r="C7" s="191">
        <f>LABORATORIOS!I14</f>
        <v>0</v>
      </c>
      <c r="D7" s="261" t="e">
        <f>C7/C24</f>
        <v>#DIV/0!</v>
      </c>
      <c r="E7" s="192">
        <f>C7*E8</f>
        <v>0</v>
      </c>
      <c r="F7" s="94">
        <f>C7*F8</f>
        <v>0</v>
      </c>
      <c r="G7" s="94">
        <f>C7*G8</f>
        <v>0</v>
      </c>
    </row>
    <row r="8" spans="1:7" s="193" customFormat="1" ht="15">
      <c r="A8" s="194"/>
      <c r="B8" s="195"/>
      <c r="C8" s="196"/>
      <c r="D8" s="260"/>
      <c r="E8" s="197">
        <v>1</v>
      </c>
      <c r="F8" s="198">
        <v>0</v>
      </c>
      <c r="G8" s="198">
        <v>0</v>
      </c>
    </row>
    <row r="9" spans="1:7" s="193" customFormat="1" ht="15">
      <c r="A9" s="189">
        <v>2</v>
      </c>
      <c r="B9" s="190" t="s">
        <v>64</v>
      </c>
      <c r="C9" s="191">
        <f>LABORATORIOS!I24</f>
        <v>0</v>
      </c>
      <c r="D9" s="259" t="e">
        <f>C9/C24</f>
        <v>#DIV/0!</v>
      </c>
      <c r="E9" s="192">
        <f>C9*E10</f>
        <v>0</v>
      </c>
      <c r="F9" s="94">
        <f>C9*F10</f>
        <v>0</v>
      </c>
      <c r="G9" s="94">
        <f>C9*G10</f>
        <v>0</v>
      </c>
    </row>
    <row r="10" spans="1:7" s="193" customFormat="1" ht="15">
      <c r="A10" s="194"/>
      <c r="B10" s="195"/>
      <c r="C10" s="196"/>
      <c r="D10" s="260"/>
      <c r="E10" s="197">
        <v>0.4</v>
      </c>
      <c r="F10" s="198">
        <v>0.6</v>
      </c>
      <c r="G10" s="198">
        <v>0</v>
      </c>
    </row>
    <row r="11" spans="1:7" s="193" customFormat="1" ht="15">
      <c r="A11" s="189">
        <v>3</v>
      </c>
      <c r="B11" s="190" t="s">
        <v>65</v>
      </c>
      <c r="C11" s="191">
        <f>LABORATORIOS!I29</f>
        <v>0</v>
      </c>
      <c r="D11" s="259" t="e">
        <f>C11/C24</f>
        <v>#DIV/0!</v>
      </c>
      <c r="E11" s="192">
        <f>C11*E12</f>
        <v>0</v>
      </c>
      <c r="F11" s="94">
        <f>C11*F12</f>
        <v>0</v>
      </c>
      <c r="G11" s="94">
        <f>C11*G12</f>
        <v>0</v>
      </c>
    </row>
    <row r="12" spans="1:7" s="193" customFormat="1" ht="15">
      <c r="A12" s="194"/>
      <c r="B12" s="195"/>
      <c r="C12" s="196"/>
      <c r="D12" s="260"/>
      <c r="E12" s="197">
        <v>0.4</v>
      </c>
      <c r="F12" s="198">
        <v>0.6</v>
      </c>
      <c r="G12" s="198">
        <v>0</v>
      </c>
    </row>
    <row r="13" spans="1:7" s="193" customFormat="1" ht="15">
      <c r="A13" s="189">
        <v>4</v>
      </c>
      <c r="B13" s="190" t="s">
        <v>110</v>
      </c>
      <c r="C13" s="191">
        <f>LABORATORIOS!I31</f>
        <v>0</v>
      </c>
      <c r="D13" s="259" t="e">
        <f>C13/C24</f>
        <v>#DIV/0!</v>
      </c>
      <c r="E13" s="192">
        <f>C13*E14</f>
        <v>0</v>
      </c>
      <c r="F13" s="94">
        <f>C13*F14</f>
        <v>0</v>
      </c>
      <c r="G13" s="94">
        <f>C13*G14</f>
        <v>0</v>
      </c>
    </row>
    <row r="14" spans="1:7" s="193" customFormat="1" ht="15">
      <c r="A14" s="194"/>
      <c r="B14" s="195"/>
      <c r="C14" s="196"/>
      <c r="D14" s="260"/>
      <c r="E14" s="197">
        <v>0.3</v>
      </c>
      <c r="F14" s="198">
        <v>0.5</v>
      </c>
      <c r="G14" s="198">
        <v>0.2</v>
      </c>
    </row>
    <row r="15" spans="1:7" s="193" customFormat="1" ht="15">
      <c r="A15" s="189">
        <v>5</v>
      </c>
      <c r="B15" s="190" t="s">
        <v>66</v>
      </c>
      <c r="C15" s="191">
        <f>LABORATORIOS!I265</f>
        <v>0</v>
      </c>
      <c r="D15" s="259" t="e">
        <f>C15/C24</f>
        <v>#DIV/0!</v>
      </c>
      <c r="E15" s="192">
        <f>C15*E16</f>
        <v>0</v>
      </c>
      <c r="F15" s="94">
        <f>C15*F16</f>
        <v>0</v>
      </c>
      <c r="G15" s="94">
        <f>C15*G16</f>
        <v>0</v>
      </c>
    </row>
    <row r="16" spans="1:7" s="193" customFormat="1" ht="15">
      <c r="A16" s="194"/>
      <c r="B16" s="195"/>
      <c r="C16" s="196"/>
      <c r="D16" s="260"/>
      <c r="E16" s="197">
        <v>0</v>
      </c>
      <c r="F16" s="198">
        <v>0.3</v>
      </c>
      <c r="G16" s="198">
        <v>0.7</v>
      </c>
    </row>
    <row r="17" spans="1:7" s="193" customFormat="1" ht="15">
      <c r="A17" s="189">
        <v>6</v>
      </c>
      <c r="B17" s="190" t="s">
        <v>67</v>
      </c>
      <c r="C17" s="191">
        <f>LABORATORIOS!I278</f>
        <v>0</v>
      </c>
      <c r="D17" s="259" t="e">
        <f>C17/C24</f>
        <v>#DIV/0!</v>
      </c>
      <c r="E17" s="192">
        <f>C17*E18</f>
        <v>0</v>
      </c>
      <c r="F17" s="94">
        <f>C17*F18</f>
        <v>0</v>
      </c>
      <c r="G17" s="94">
        <f>C17*G18</f>
        <v>0</v>
      </c>
    </row>
    <row r="18" spans="1:7" s="193" customFormat="1" ht="15">
      <c r="A18" s="194"/>
      <c r="B18" s="195"/>
      <c r="C18" s="196"/>
      <c r="D18" s="260"/>
      <c r="E18" s="197">
        <v>0.2</v>
      </c>
      <c r="F18" s="198">
        <v>0.7</v>
      </c>
      <c r="G18" s="198">
        <v>0.1</v>
      </c>
    </row>
    <row r="19" spans="1:7" s="193" customFormat="1" ht="15">
      <c r="A19" s="189">
        <v>7</v>
      </c>
      <c r="B19" s="190" t="s">
        <v>111</v>
      </c>
      <c r="C19" s="191">
        <f>LABORATORIOS!I283</f>
        <v>0</v>
      </c>
      <c r="D19" s="259" t="e">
        <f>C19/C24</f>
        <v>#DIV/0!</v>
      </c>
      <c r="E19" s="192">
        <f>C19*E20</f>
        <v>0</v>
      </c>
      <c r="F19" s="94">
        <f>C19*F20</f>
        <v>0</v>
      </c>
      <c r="G19" s="94">
        <f>C19*G20</f>
        <v>0</v>
      </c>
    </row>
    <row r="20" spans="1:7" s="193" customFormat="1" ht="15">
      <c r="A20" s="194"/>
      <c r="B20" s="195"/>
      <c r="C20" s="196"/>
      <c r="D20" s="260"/>
      <c r="E20" s="197">
        <v>0.2</v>
      </c>
      <c r="F20" s="198">
        <v>0.7</v>
      </c>
      <c r="G20" s="198">
        <v>0.1</v>
      </c>
    </row>
    <row r="21" spans="1:7" s="193" customFormat="1" ht="15">
      <c r="A21" s="189">
        <v>8</v>
      </c>
      <c r="B21" s="190" t="s">
        <v>68</v>
      </c>
      <c r="C21" s="191">
        <f>LABORATORIOS!I297</f>
        <v>0</v>
      </c>
      <c r="D21" s="259" t="e">
        <f>C21/C24</f>
        <v>#DIV/0!</v>
      </c>
      <c r="E21" s="192">
        <f>C21*E22</f>
        <v>0</v>
      </c>
      <c r="F21" s="94">
        <f>C21*F22</f>
        <v>0</v>
      </c>
      <c r="G21" s="94">
        <f>C21*G22</f>
        <v>0</v>
      </c>
    </row>
    <row r="22" spans="1:7" s="193" customFormat="1" ht="15">
      <c r="A22" s="194"/>
      <c r="B22" s="195"/>
      <c r="C22" s="196"/>
      <c r="D22" s="260"/>
      <c r="E22" s="197" t="s">
        <v>665</v>
      </c>
      <c r="F22" s="198">
        <v>0</v>
      </c>
      <c r="G22" s="198">
        <v>1</v>
      </c>
    </row>
    <row r="23" spans="1:7" s="193" customFormat="1" ht="15">
      <c r="A23" s="74"/>
      <c r="B23" s="199"/>
      <c r="C23" s="199"/>
      <c r="D23" s="199"/>
      <c r="E23" s="199"/>
      <c r="F23" s="200"/>
      <c r="G23" s="200"/>
    </row>
    <row r="24" spans="1:7" s="193" customFormat="1" ht="17.25" customHeight="1">
      <c r="A24" s="201" t="s">
        <v>666</v>
      </c>
      <c r="B24" s="202" t="s">
        <v>667</v>
      </c>
      <c r="C24" s="203">
        <f>SUM(C7:C22)</f>
        <v>0</v>
      </c>
      <c r="D24" s="204"/>
      <c r="E24" s="203">
        <f>SUM(E7,E9,E11,E13,E15,E17,E19,E21)</f>
        <v>0</v>
      </c>
      <c r="F24" s="203">
        <f>SUM(F7,F9,F11,F13,F15,F17,F19,F21)</f>
        <v>0</v>
      </c>
      <c r="G24" s="203" t="e">
        <f>SUM(G7,G9,G11,G13,G15,G17,G19,#REF!,G21)</f>
        <v>#REF!</v>
      </c>
    </row>
    <row r="25" spans="1:7" s="193" customFormat="1" ht="15">
      <c r="A25" s="205"/>
      <c r="B25" s="202" t="s">
        <v>16</v>
      </c>
      <c r="C25" s="118"/>
      <c r="D25" s="206" t="e">
        <f>SUM(D7:D22)</f>
        <v>#DIV/0!</v>
      </c>
      <c r="E25" s="207" t="e">
        <f>E24/C24</f>
        <v>#DIV/0!</v>
      </c>
      <c r="F25" s="204" t="e">
        <f>F24/C24</f>
        <v>#DIV/0!</v>
      </c>
      <c r="G25" s="204" t="e">
        <f>G24/C24</f>
        <v>#REF!</v>
      </c>
    </row>
    <row r="26" spans="1:7" s="193" customFormat="1" ht="15">
      <c r="A26" s="74"/>
      <c r="B26" s="199"/>
      <c r="C26" s="199"/>
      <c r="D26" s="199"/>
      <c r="E26" s="199"/>
      <c r="F26" s="199"/>
      <c r="G26" s="208"/>
    </row>
    <row r="27" spans="1:7" s="193" customFormat="1" ht="30.75">
      <c r="A27" s="201" t="s">
        <v>668</v>
      </c>
      <c r="B27" s="202" t="s">
        <v>667</v>
      </c>
      <c r="C27" s="203">
        <f>C24</f>
        <v>0</v>
      </c>
      <c r="D27" s="118"/>
      <c r="E27" s="203">
        <f>E24</f>
        <v>0</v>
      </c>
      <c r="F27" s="209">
        <f>SUM(F24,E24)</f>
        <v>0</v>
      </c>
      <c r="G27" s="210" t="e">
        <f>SUM(E24:G24)</f>
        <v>#REF!</v>
      </c>
    </row>
    <row r="28" spans="1:7" s="193" customFormat="1" ht="15">
      <c r="A28" s="211"/>
      <c r="B28" s="212" t="s">
        <v>16</v>
      </c>
      <c r="C28" s="213"/>
      <c r="D28" s="214" t="e">
        <f>D25</f>
        <v>#DIV/0!</v>
      </c>
      <c r="E28" s="215" t="e">
        <f>E27/C27</f>
        <v>#DIV/0!</v>
      </c>
      <c r="F28" s="215" t="e">
        <f>E28+F25</f>
        <v>#DIV/0!</v>
      </c>
      <c r="G28" s="216" t="e">
        <f>F28+G25</f>
        <v>#DIV/0!</v>
      </c>
    </row>
    <row r="29" spans="1:7" s="193" customFormat="1" ht="15">
      <c r="A29" s="217"/>
      <c r="B29" s="218"/>
      <c r="C29" s="219"/>
      <c r="D29" s="220"/>
      <c r="E29" s="221"/>
      <c r="F29" s="221"/>
      <c r="G29" s="221"/>
    </row>
    <row r="30" spans="1:7" s="193" customFormat="1" ht="15">
      <c r="A30" s="217"/>
      <c r="B30" s="218"/>
      <c r="C30" s="219"/>
      <c r="D30" s="220"/>
      <c r="E30" s="221"/>
      <c r="F30" s="221"/>
      <c r="G30" s="221"/>
    </row>
    <row r="31" spans="1:7" s="193" customFormat="1" ht="15">
      <c r="A31" s="217"/>
      <c r="B31" s="218"/>
      <c r="C31" s="219"/>
      <c r="D31" s="220"/>
      <c r="E31" s="221"/>
      <c r="F31" s="221"/>
      <c r="G31" s="221"/>
    </row>
    <row r="32" spans="9:54" ht="15">
      <c r="I32" s="223"/>
      <c r="BB32" s="184"/>
    </row>
    <row r="33" spans="3:54" ht="15">
      <c r="C33" s="252" t="s">
        <v>669</v>
      </c>
      <c r="D33" s="252"/>
      <c r="E33" s="252"/>
      <c r="F33" s="17"/>
      <c r="G33" s="17"/>
      <c r="I33" s="223"/>
      <c r="BB33" s="184"/>
    </row>
    <row r="34" spans="3:7" ht="15">
      <c r="C34" s="268"/>
      <c r="D34" s="268"/>
      <c r="E34" s="268"/>
      <c r="F34" s="17"/>
      <c r="G34" s="17"/>
    </row>
  </sheetData>
  <sheetProtection/>
  <mergeCells count="19">
    <mergeCell ref="D21:D22"/>
    <mergeCell ref="C33:E33"/>
    <mergeCell ref="C34:E34"/>
    <mergeCell ref="D19:D20"/>
    <mergeCell ref="A1:F1"/>
    <mergeCell ref="A2:F2"/>
    <mergeCell ref="A3:F3"/>
    <mergeCell ref="A4:F4"/>
    <mergeCell ref="A5:A6"/>
    <mergeCell ref="B5:B6"/>
    <mergeCell ref="C5:C6"/>
    <mergeCell ref="D5:D6"/>
    <mergeCell ref="D9:D10"/>
    <mergeCell ref="D11:D12"/>
    <mergeCell ref="D13:D14"/>
    <mergeCell ref="D15:D16"/>
    <mergeCell ref="E5:G5"/>
    <mergeCell ref="D17:D18"/>
    <mergeCell ref="D7:D8"/>
  </mergeCells>
  <printOptions/>
  <pageMargins left="0.511811024" right="0.511811024" top="0.787401575" bottom="0.787401575" header="0.31496062" footer="0.31496062"/>
  <pageSetup fitToHeight="1" fitToWidth="1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Z29"/>
  <sheetViews>
    <sheetView zoomScale="55" zoomScaleNormal="55" zoomScaleSheetLayoutView="100" zoomScalePageLayoutView="0" workbookViewId="0" topLeftCell="A1">
      <selection activeCell="A21" sqref="A1:C21"/>
    </sheetView>
  </sheetViews>
  <sheetFormatPr defaultColWidth="9.140625" defaultRowHeight="12.75"/>
  <cols>
    <col min="1" max="1" width="14.421875" style="0" customWidth="1"/>
    <col min="2" max="2" width="81.28125" style="0" customWidth="1"/>
    <col min="3" max="3" width="15.8515625" style="0" customWidth="1"/>
  </cols>
  <sheetData>
    <row r="1" spans="1:51" s="5" customFormat="1" ht="12.75" customHeight="1">
      <c r="A1" s="270" t="s">
        <v>662</v>
      </c>
      <c r="B1" s="271"/>
      <c r="C1" s="271"/>
      <c r="D1" s="8"/>
      <c r="E1" s="8"/>
      <c r="F1" s="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s="5" customFormat="1" ht="21.75" customHeight="1">
      <c r="A2" s="271"/>
      <c r="B2" s="271"/>
      <c r="C2" s="271"/>
      <c r="D2" s="8"/>
      <c r="E2" s="8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s="5" customFormat="1" ht="25.5" customHeight="1" thickBot="1">
      <c r="A3" s="271"/>
      <c r="B3" s="271"/>
      <c r="C3" s="271"/>
      <c r="D3" s="8"/>
      <c r="E3" s="8"/>
      <c r="F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s="5" customFormat="1" ht="20.25" customHeight="1" thickBot="1">
      <c r="A4" s="272" t="s">
        <v>31</v>
      </c>
      <c r="B4" s="273"/>
      <c r="C4" s="274"/>
      <c r="D4" s="8"/>
      <c r="E4" s="8"/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s="5" customFormat="1" ht="9" customHeight="1">
      <c r="A5" s="275"/>
      <c r="B5" s="275"/>
      <c r="C5" s="275"/>
      <c r="D5" s="8"/>
      <c r="E5" s="8"/>
      <c r="F5" s="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s="5" customFormat="1" ht="24.75" customHeight="1">
      <c r="A6" s="269" t="s">
        <v>3</v>
      </c>
      <c r="B6" s="269" t="s">
        <v>32</v>
      </c>
      <c r="C6" s="269" t="s">
        <v>16</v>
      </c>
      <c r="D6" s="8"/>
      <c r="E6" s="8"/>
      <c r="F6" s="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s="5" customFormat="1" ht="36" customHeight="1">
      <c r="A7" s="269"/>
      <c r="B7" s="269"/>
      <c r="C7" s="269"/>
      <c r="D7" s="8"/>
      <c r="E7" s="8"/>
      <c r="F7" s="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5" customFormat="1" ht="9" customHeight="1">
      <c r="A8" s="269"/>
      <c r="B8" s="269"/>
      <c r="C8" s="269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2" s="3" customFormat="1" ht="24.75" customHeight="1">
      <c r="A9" s="12" t="s">
        <v>33</v>
      </c>
      <c r="B9" s="10" t="s">
        <v>17</v>
      </c>
      <c r="C9" s="13">
        <f>ROUND(SUM(C10:C13),4)</f>
        <v>0</v>
      </c>
      <c r="D9" s="7"/>
      <c r="E9" s="7"/>
      <c r="F9" s="7"/>
      <c r="G9" s="6"/>
      <c r="H9" s="6"/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2"/>
    </row>
    <row r="10" spans="1:3" ht="15">
      <c r="A10" s="9" t="s">
        <v>18</v>
      </c>
      <c r="B10" s="11" t="s">
        <v>19</v>
      </c>
      <c r="C10" s="14"/>
    </row>
    <row r="11" spans="1:3" ht="15">
      <c r="A11" s="9" t="s">
        <v>20</v>
      </c>
      <c r="B11" s="11" t="s">
        <v>21</v>
      </c>
      <c r="C11" s="14"/>
    </row>
    <row r="12" spans="1:3" ht="15">
      <c r="A12" s="9" t="s">
        <v>22</v>
      </c>
      <c r="B12" s="11" t="s">
        <v>23</v>
      </c>
      <c r="C12" s="14"/>
    </row>
    <row r="13" spans="1:3" ht="15">
      <c r="A13" s="9" t="s">
        <v>24</v>
      </c>
      <c r="B13" s="11" t="s">
        <v>25</v>
      </c>
      <c r="C13" s="14"/>
    </row>
    <row r="14" spans="1:51" s="5" customFormat="1" ht="9" customHeight="1">
      <c r="A14" s="269"/>
      <c r="B14" s="269"/>
      <c r="C14" s="269"/>
      <c r="D14" s="8"/>
      <c r="E14" s="8"/>
      <c r="F14" s="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3" ht="15">
      <c r="A15" s="12" t="s">
        <v>34</v>
      </c>
      <c r="B15" s="10" t="s">
        <v>26</v>
      </c>
      <c r="C15" s="13">
        <f>C16+C17+C18</f>
        <v>0</v>
      </c>
    </row>
    <row r="16" spans="1:3" ht="15">
      <c r="A16" s="9" t="s">
        <v>35</v>
      </c>
      <c r="B16" s="11" t="s">
        <v>27</v>
      </c>
      <c r="C16" s="14"/>
    </row>
    <row r="17" spans="1:3" ht="15">
      <c r="A17" s="9" t="s">
        <v>36</v>
      </c>
      <c r="B17" s="11" t="s">
        <v>28</v>
      </c>
      <c r="C17" s="14"/>
    </row>
    <row r="18" spans="1:3" ht="15">
      <c r="A18" s="9" t="s">
        <v>37</v>
      </c>
      <c r="B18" s="11" t="s">
        <v>29</v>
      </c>
      <c r="C18" s="14"/>
    </row>
    <row r="19" spans="1:51" s="5" customFormat="1" ht="9" customHeight="1">
      <c r="A19" s="269"/>
      <c r="B19" s="269"/>
      <c r="C19" s="269"/>
      <c r="D19" s="8"/>
      <c r="E19" s="8"/>
      <c r="F19" s="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3" ht="15">
      <c r="A20" s="12" t="s">
        <v>30</v>
      </c>
      <c r="B20" s="10" t="s">
        <v>38</v>
      </c>
      <c r="C20" s="19">
        <f>ROUND(((1/(1-C15))*(1+C10)*(1+C11)*(1+C12)*(1+C13))-1,4)</f>
        <v>0</v>
      </c>
    </row>
    <row r="21" spans="1:51" s="5" customFormat="1" ht="9" customHeight="1">
      <c r="A21" s="269"/>
      <c r="B21" s="269"/>
      <c r="C21" s="269"/>
      <c r="D21" s="8"/>
      <c r="E21" s="8"/>
      <c r="F21" s="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5" spans="3:5" ht="15">
      <c r="C25" s="15"/>
      <c r="D25" s="15"/>
      <c r="E25" s="15"/>
    </row>
    <row r="28" ht="15">
      <c r="B28" s="16" t="s">
        <v>45</v>
      </c>
    </row>
    <row r="29" ht="15">
      <c r="B29" s="17" t="s">
        <v>46</v>
      </c>
    </row>
  </sheetData>
  <sheetProtection/>
  <mergeCells count="10">
    <mergeCell ref="C6:C7"/>
    <mergeCell ref="A6:A7"/>
    <mergeCell ref="A1:C3"/>
    <mergeCell ref="A4:C4"/>
    <mergeCell ref="A5:C5"/>
    <mergeCell ref="A21:C21"/>
    <mergeCell ref="B6:B7"/>
    <mergeCell ref="A8:C8"/>
    <mergeCell ref="A14:C14"/>
    <mergeCell ref="A19:C19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84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2012-10-12T01:08:52Z</dcterms:created>
  <dcterms:modified xsi:type="dcterms:W3CDTF">2017-06-09T13:57:18Z</dcterms:modified>
  <cp:category/>
  <cp:version/>
  <cp:contentType/>
  <cp:contentStatus/>
</cp:coreProperties>
</file>